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август" sheetId="1" state="hidden" r:id="rId2"/>
    <sheet name="сентябрь 2025" sheetId="2" state="visible" r:id="rId3"/>
  </sheets>
  <definedNames>
    <definedName function="false" hidden="false" localSheetId="0" name="_xlnm.Print_Area" vbProcedure="false">август!$A$1:$F$226</definedName>
    <definedName function="false" hidden="false" localSheetId="1" name="_xlnm.Print_Area" vbProcedure="false">'сентябрь 2025'!$A$1:$F$228</definedName>
    <definedName function="false" hidden="false" localSheetId="1" name="_xlnm.Print_Area" vbProcedure="false">'сентябрь 2025'!$A$1:$F$229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<sst xmlns="http://schemas.openxmlformats.org/spreadsheetml/2006/main" count="530" uniqueCount="425">
  <si>
    <t xml:space="preserve">ПОЯСНИТЕЛЬНАЯ ЗАПИСКА</t>
  </si>
  <si>
    <t xml:space="preserve">к проекту решения  «О внесении изменений в решение  Совета народных депутатов  Анжеро-Судженского городского округа от 24.12.2015  № 392 «О  бюджете  муниципального образования «Анжеро-Судженский городской округ» на 2016 год »</t>
  </si>
  <si>
    <r>
      <rPr>
        <b val="true"/>
        <sz val="13"/>
        <rFont val="Times New Roman"/>
        <family val="1"/>
        <charset val="1"/>
      </rPr>
      <t xml:space="preserve">1</t>
    </r>
    <r>
      <rPr>
        <sz val="13"/>
        <rFont val="Times New Roman"/>
        <family val="1"/>
        <charset val="1"/>
      </rPr>
      <t xml:space="preserve">. Изменения по доходам вносятся:</t>
    </r>
  </si>
  <si>
    <t xml:space="preserve">На основании   Закона Кемеровской  области от 12.07.2016г №56-ОЗ "О внесении изменений в закон Кемеровской области "Об областном бюджете на 2016 год", Департамента социальной защиты населения Кемеровской области от 27.06.2016г. № 715, от 4.08.2016г. № 856.</t>
  </si>
  <si>
    <r>
      <rPr>
        <sz val="13"/>
        <rFont val="Times New Roman"/>
        <family val="1"/>
        <charset val="1"/>
      </rPr>
      <t xml:space="preserve">1.1.1.</t>
    </r>
    <r>
      <rPr>
        <b val="true"/>
        <u val="single"/>
        <sz val="13"/>
        <rFont val="Times New Roman"/>
        <family val="1"/>
        <charset val="1"/>
      </rPr>
      <t xml:space="preserve"> дотации  </t>
    </r>
    <r>
      <rPr>
        <sz val="13"/>
        <rFont val="Times New Roman"/>
        <family val="1"/>
        <charset val="1"/>
      </rPr>
      <t xml:space="preserve">увеличиваются на 24924,0 на тыс руб: </t>
    </r>
  </si>
  <si>
    <r>
      <rPr>
        <sz val="13"/>
        <rFont val="Times New Roman"/>
        <family val="1"/>
        <charset val="1"/>
      </rPr>
      <t xml:space="preserve">1.1.2. </t>
    </r>
    <r>
      <rPr>
        <b val="true"/>
        <u val="single"/>
        <sz val="13"/>
        <rFont val="Times New Roman"/>
        <family val="1"/>
        <charset val="1"/>
      </rPr>
      <t xml:space="preserve">субсидии</t>
    </r>
    <r>
      <rPr>
        <sz val="13"/>
        <rFont val="Times New Roman"/>
        <family val="1"/>
        <charset val="1"/>
      </rPr>
      <t xml:space="preserve"> увеличиваются на  33,5 на тыс руб: </t>
    </r>
  </si>
  <si>
    <r>
      <rPr>
        <sz val="13"/>
        <rFont val="Times New Roman"/>
        <family val="1"/>
        <charset val="1"/>
      </rPr>
      <t xml:space="preserve">1.1.3 </t>
    </r>
    <r>
      <rPr>
        <b val="true"/>
        <u val="single"/>
        <sz val="13"/>
        <rFont val="Times New Roman"/>
        <family val="1"/>
        <charset val="1"/>
      </rPr>
      <t xml:space="preserve">субвенции</t>
    </r>
    <r>
      <rPr>
        <sz val="13"/>
        <rFont val="Times New Roman"/>
        <family val="1"/>
        <charset val="1"/>
      </rPr>
      <t xml:space="preserve"> уменьшаются на 6962,1 тыс. руб.:  </t>
    </r>
  </si>
  <si>
    <r>
      <rPr>
        <sz val="13"/>
        <rFont val="Times New Roman"/>
        <family val="1"/>
        <charset val="1"/>
      </rPr>
      <t xml:space="preserve">1.1.4 </t>
    </r>
    <r>
      <rPr>
        <b val="true"/>
        <u val="single"/>
        <sz val="13"/>
        <rFont val="Times New Roman"/>
        <family val="1"/>
        <charset val="1"/>
      </rPr>
      <t xml:space="preserve">иные межбюджетные трансферты</t>
    </r>
    <r>
      <rPr>
        <sz val="13"/>
        <rFont val="Times New Roman"/>
        <family val="1"/>
        <charset val="1"/>
      </rPr>
      <t xml:space="preserve"> увеличиваются на 720,0 тыс.рублей</t>
    </r>
  </si>
  <si>
    <r>
      <rPr>
        <b val="true"/>
        <sz val="13"/>
        <rFont val="Times New Roman"/>
        <family val="1"/>
        <charset val="1"/>
      </rPr>
      <t xml:space="preserve">1.2</t>
    </r>
    <r>
      <rPr>
        <sz val="13"/>
        <rFont val="Times New Roman"/>
        <family val="1"/>
        <charset val="1"/>
      </rPr>
      <t xml:space="preserve">. Вносятся изменения в план по доходам налоговых и  неналоговых платежей:</t>
    </r>
  </si>
  <si>
    <t xml:space="preserve">Наименование доходов</t>
  </si>
  <si>
    <t xml:space="preserve">План на 2016 год</t>
  </si>
  <si>
    <t xml:space="preserve">Факт на 01.08.2016</t>
  </si>
  <si>
    <t xml:space="preserve">ожидаемое исполнение за год</t>
  </si>
  <si>
    <t xml:space="preserve">+,- к плану года</t>
  </si>
  <si>
    <t xml:space="preserve">План уточненный - основание</t>
  </si>
  <si>
    <t xml:space="preserve">Единый сельскохозяйственный налог</t>
  </si>
  <si>
    <t xml:space="preserve">530,0(по факту поступления на 01.08.16г)</t>
  </si>
  <si>
    <t xml:space="preserve">Государственная пошлина за гос.регестрацию прав,ограничений прав на недвижимое имущество и сделок сним</t>
  </si>
  <si>
    <t xml:space="preserve">573,0 (по факту поступления на 01.08.16г,)</t>
  </si>
  <si>
    <t xml:space="preserve">Государственная пошлина за выдачу и обмен паспорта гражданина Российской Федерации</t>
  </si>
  <si>
    <t xml:space="preserve">120,0  (по факту поступления на 01.08.16г,)</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</si>
  <si>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</si>
  <si>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10% согласно баланса финансово хозяйственной деятельности предприятий за 2015год</t>
  </si>
  <si>
    <t xml:space="preserve">Плата за выбросы загрязняющих веществ в атмосферный воздух стационарными объектами</t>
  </si>
  <si>
    <t xml:space="preserve">398,0 (по факту поступления на 01.08.2016г)</t>
  </si>
  <si>
    <t xml:space="preserve">Плата за выбросы загрязняющих веществ в атмосферный воздух передвижными объектами</t>
  </si>
  <si>
    <t xml:space="preserve">22,0(по факту поступления на 01.08.2016г)</t>
  </si>
  <si>
    <t xml:space="preserve">Плата за размещение отходов производства и потребления</t>
  </si>
  <si>
    <t xml:space="preserve">1512,0 (по факту поступления на 01.08.2016г)</t>
  </si>
  <si>
    <t xml:space="preserve">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</si>
  <si>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1500,0(письмо КУМИ от 09.08.2016г №580)             </t>
  </si>
  <si>
    <r>
      <rPr>
        <sz val="11"/>
        <rFont val="Times New Roman"/>
        <family val="1"/>
        <charset val="1"/>
      </rPr>
      <t xml:space="preserve">Денежные взыскания (штрафы) за нарушение законодательства о налогах и сборах, предусмотренные ст. 116, 118, 119</t>
    </r>
    <r>
      <rPr>
        <vertAlign val="superscript"/>
        <sz val="11"/>
        <rFont val="Times New Roman"/>
        <family val="1"/>
        <charset val="1"/>
      </rPr>
      <t xml:space="preserve">1</t>
    </r>
    <r>
      <rPr>
        <sz val="11"/>
        <rFont val="Times New Roman"/>
        <family val="1"/>
        <charset val="1"/>
      </rPr>
      <t xml:space="preserve">, п. 1 и 2 ст. 120, ст.125, 126, 128, 129, 129</t>
    </r>
    <r>
      <rPr>
        <vertAlign val="superscript"/>
        <sz val="11"/>
        <rFont val="Times New Roman"/>
        <family val="1"/>
        <charset val="1"/>
      </rPr>
      <t xml:space="preserve">1</t>
    </r>
    <r>
      <rPr>
        <sz val="11"/>
        <rFont val="Times New Roman"/>
        <family val="1"/>
        <charset val="1"/>
      </rPr>
      <t xml:space="preserve">, 132, 133, 134, 135, 135</t>
    </r>
    <r>
      <rPr>
        <vertAlign val="superscript"/>
        <sz val="11"/>
        <rFont val="Times New Roman"/>
        <family val="1"/>
        <charset val="1"/>
      </rPr>
      <t xml:space="preserve">1</t>
    </r>
    <r>
      <rPr>
        <sz val="11"/>
        <rFont val="Times New Roman"/>
        <family val="1"/>
        <charset val="1"/>
      </rPr>
      <t xml:space="preserve"> Налогового кодекса Российской Федерации, а также штрафы, взыскание которых осуществляется на основании ранее действовавшей ст. 117 Налогового кодекса Российской Федерации </t>
    </r>
  </si>
  <si>
    <t xml:space="preserve">158,0 (по факту поступления на 01.08.2016г)</t>
  </si>
  <si>
    <t xml:space="preserve">Денежные взыскания(штрафы) за административные правонарушение в области налогов и сборов, предусмотренные Кодексом  РФ об административных правонарушениях</t>
  </si>
  <si>
    <t xml:space="preserve">12,0 (по факту поступления на 01.08.2016г)</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</si>
  <si>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</si>
  <si>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 xml:space="preserve">239,0 (по факту поступления на 01.08.2016г)</t>
  </si>
  <si>
    <t xml:space="preserve">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</si>
  <si>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 xml:space="preserve">40,0 (по факту поступления на 01.08.2016г)</t>
  </si>
  <si>
    <t xml:space="preserve">Денежные взыскания (штрафы) за нарушение законодательства Российской Федерации об административных правонарушениях, предусмотренных статьей 20.25 Кодекса  Российской Федерации об административных правонарушениях</t>
  </si>
  <si>
    <t xml:space="preserve">81,0 (по факту поступления на 01.08.2016г)</t>
  </si>
  <si>
    <t xml:space="preserve">Прочие поступления от денежных взысканий (штрафов) и иных сумм в возмещение ущерба, зачисляемые в бюджеты городских округов</t>
  </si>
  <si>
    <t xml:space="preserve">4822,0 (по факту поступления на 01.08.2016г)</t>
  </si>
  <si>
    <t xml:space="preserve">ИТОГО</t>
  </si>
  <si>
    <r>
      <rPr>
        <b val="true"/>
        <sz val="13"/>
        <rFont val="Times New Roman"/>
        <family val="1"/>
        <charset val="1"/>
      </rPr>
      <t xml:space="preserve">1.3</t>
    </r>
    <r>
      <rPr>
        <sz val="13"/>
        <rFont val="Times New Roman"/>
        <family val="1"/>
        <charset val="1"/>
      </rPr>
      <t xml:space="preserve"> В связи с дополнительным поступлением доходов увеличиваются прочие безвозмездные поступления на сумму 65,0 тыс.рублей.:    в т.ч. финпомощь от ЗАО "Управляющая компания КЕМ-ОЙЛ" 45,0тыс.руб.; 20,0 тыс.руб. финпомощь от Н.К.Крушинского</t>
    </r>
  </si>
  <si>
    <t xml:space="preserve">ИТОГО доходов собственной базы:1500,0+65,0=1565,0 тыс. рублей</t>
  </si>
  <si>
    <r>
      <rPr>
        <b val="true"/>
        <sz val="13"/>
        <rFont val="Times New Roman"/>
        <family val="1"/>
        <charset val="1"/>
      </rPr>
      <t xml:space="preserve">2.</t>
    </r>
    <r>
      <rPr>
        <sz val="13"/>
        <rFont val="Times New Roman"/>
        <family val="1"/>
        <charset val="1"/>
      </rPr>
      <t xml:space="preserve"> Изменения по расходам местного бюджета вносятся (приложения № 2, 3, 4): </t>
    </r>
  </si>
  <si>
    <r>
      <rPr>
        <b val="true"/>
        <sz val="13"/>
        <rFont val="Times New Roman"/>
        <family val="1"/>
        <charset val="1"/>
      </rPr>
      <t xml:space="preserve">2.1.</t>
    </r>
    <r>
      <rPr>
        <sz val="13"/>
        <rFont val="Times New Roman"/>
        <family val="1"/>
        <charset val="1"/>
      </rPr>
      <t xml:space="preserve">  На основании   Закона Кемеровской  области от 12.07.2016г №56-ОЗ "О внесении изменений в закон Кемеровской области "Об областном бюджете на 2016 год", Департамента социальной защиты населения Кемеровской области от 27.06.2016г. № 715, от 4.08.2016г. № 856.</t>
    </r>
  </si>
  <si>
    <t xml:space="preserve">Увеличиваются ассигнования:</t>
  </si>
  <si>
    <t xml:space="preserve">По Управлению образования:
 - на меры соц.поддержки многодетных семей (питание детей из многодетных семей) в сумме - 779,0 т.р.;
 - на реализацию мероприятий государственной прогрммы РФ "Доступная среда" на 2011-2020годы  (детский сад №3: замена пандуса, приобретение теневых навесов с поручнями, замена линолиума, оборудование для туалетных комнат для детей-инвалидов) в сумме - 815,7т.р.</t>
  </si>
  <si>
    <t xml:space="preserve">По Администрации:</t>
  </si>
  <si>
    <t xml:space="preserve"> - на ежемесячное обеспечение детей, страдающих онкологическими заболеваниями, денежной выплатой на 11,1т.р.</t>
  </si>
  <si>
    <t xml:space="preserve"> - на  обеспечение медицинской деятельности, связанной с донорством органов человека в целях трансплантации на в сумме - 720,0т.р.</t>
  </si>
  <si>
    <t xml:space="preserve">По УСЗН:</t>
  </si>
  <si>
    <t xml:space="preserve"> - на ежегодную денежную выплату лицам, награжденным нагрудным знаком "Почетный донор России" на 575,9т.р.;
 - на выплату гос.пособий лицам, не подлежащим обязательному социальному страхованию на случай временной нетрудоспособности в связми с материнством, и лицам, уволенным в связи с ликвидацией организаций в сумме - 300,0т.р.;</t>
  </si>
  <si>
    <t xml:space="preserve"> - на реализацию мер в области молодежной политики в сумме 33,8т.р. (зарплата молодежным трудовым отрядам);
 - на обновление компьюьерного оборудования аппарату УСЗН, в соответствии с письмом Департамента социальной защиты населения от 17.05.2016г. № 12-2726, на сумму 100,0 т.р.</t>
  </si>
  <si>
    <t xml:space="preserve">Уменьшаются ассигнования:</t>
  </si>
  <si>
    <t xml:space="preserve">По Управлению образования:</t>
  </si>
  <si>
    <t xml:space="preserve"> - на доступную среду для детей-инвалидов в составе субсидии "Развитие единого образовательного пространства, повышение качества образовательных результатов в рамках подпрограммы «Развитие дошкольного, общего образования и дополнительного образования детей»  (детский сад №3: замена пандуса, приобретение теневых навесов с поручнями, замена линолиума, оборудование для туалетных комнат для детей-инвалидов) на 816,0 т.р. ;</t>
  </si>
  <si>
    <t xml:space="preserve"> - на оплату жилья и коммунальных услуг отдельным категориям граждан на - 7428,0т.р.;
 - на выплату единовременного пособия беременной жене военнослужащего, проходящего военную службу по призыву в сумме - 100,0т.р.;
 - на меры соц.поддержки семей, имеющих детей (материнский капитал) в сумме - 1200,0т.р.</t>
  </si>
  <si>
    <t xml:space="preserve">тыс.руб.</t>
  </si>
  <si>
    <t xml:space="preserve">Наименование</t>
  </si>
  <si>
    <t xml:space="preserve">БК</t>
  </si>
  <si>
    <t xml:space="preserve">Было </t>
  </si>
  <si>
    <t xml:space="preserve">изменения</t>
  </si>
  <si>
    <t xml:space="preserve">Стало</t>
  </si>
  <si>
    <t xml:space="preserve">Администрация</t>
  </si>
  <si>
    <t xml:space="preserve">900 0901 071 00 54920 600</t>
  </si>
  <si>
    <t xml:space="preserve">900 1003 072 00 73221 300</t>
  </si>
  <si>
    <t xml:space="preserve">Управление образования</t>
  </si>
  <si>
    <t xml:space="preserve">911 0701 083 00 R0271 200</t>
  </si>
  <si>
    <t xml:space="preserve">911 0702 051 00 71930 200</t>
  </si>
  <si>
    <t xml:space="preserve">911 1003 086 00 70050 600</t>
  </si>
  <si>
    <t xml:space="preserve">УСЗН</t>
  </si>
  <si>
    <t xml:space="preserve">915 0707 052 00 70490 100</t>
  </si>
  <si>
    <t xml:space="preserve">915 1003 086 00 52200 200</t>
  </si>
  <si>
    <t xml:space="preserve">915 1003 086 00 52200 300</t>
  </si>
  <si>
    <t xml:space="preserve">915 1003 086 00 70050 300</t>
  </si>
  <si>
    <t xml:space="preserve">915 1003 086 00 80010 300</t>
  </si>
  <si>
    <t xml:space="preserve">915 1003 086 00 80100 300</t>
  </si>
  <si>
    <t xml:space="preserve">915 1004 096 00 52700 300</t>
  </si>
  <si>
    <t xml:space="preserve">915 1004 086 00 53800 300</t>
  </si>
  <si>
    <t xml:space="preserve">915 1006 084 00 70280 200</t>
  </si>
  <si>
    <r>
      <rPr>
        <b val="true"/>
        <sz val="13"/>
        <rFont val="Times New Roman"/>
        <family val="1"/>
        <charset val="1"/>
      </rPr>
      <t xml:space="preserve">2.2.</t>
    </r>
    <r>
      <rPr>
        <sz val="13"/>
        <rFont val="Times New Roman"/>
        <family val="1"/>
        <charset val="1"/>
      </rPr>
      <t xml:space="preserve"> По ходатайствам бюджетных учреждений:</t>
    </r>
  </si>
  <si>
    <r>
      <rPr>
        <u val="single"/>
        <sz val="13"/>
        <rFont val="Times New Roman"/>
        <family val="1"/>
        <charset val="1"/>
      </rPr>
      <t xml:space="preserve">Переносятся ассигнования с одной БК на другую:
</t>
    </r>
    <r>
      <rPr>
        <sz val="13"/>
        <rFont val="Times New Roman"/>
        <family val="1"/>
        <charset val="1"/>
      </rPr>
      <t xml:space="preserve">По Управлению образования:
  - для софинансирования мероприятий государственной программы РФ "Доступная среда" на 2011-2020 годы, в соответствии с соглашением на создание в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для детей-инвалидов  в сумме 82,0 т.р.;</t>
    </r>
  </si>
  <si>
    <t xml:space="preserve">По КУМИ:
 - в связи с ликвидацией МП БСК "Одиссей" и необходимостью оплаты сложившейся задолженности (зарплата, коммунальные, прочие), так как КУМИ несет ответственность как учредитель при ликвидации учреждения, в сумме 900,0т.р.</t>
  </si>
  <si>
    <t xml:space="preserve">По Администрации:
 - в связи с необходимостью оплаты жилищной субсидии работникам бюджетной сферы в сумме 62,5т.р.</t>
  </si>
  <si>
    <t xml:space="preserve"> - по муниципальной программе "Обеспечение доступным и комфортным жильем и коммунальными услугами" для погашения кредиторской задолженности за технологическое присоединение (эл-во) перед ООО КЭнК в Восточном районе в сумме 3000,0 т.р.; для погашения кредиторской задолженности по исполнительному листу КЭСК в сумме 45,0т.р.</t>
  </si>
  <si>
    <t xml:space="preserve">По УЖКХ:
-  для оплаты кредиторской задолжености за электроэнергию, доставку песка, штрафа ГИБДД в сумме 3000,0 т.р.;
 - для бесперебойной работы отдела УЖКХ в опрерационных системах, на приобретение компьютеров в сумме 1,1 т.р.;</t>
  </si>
  <si>
    <t xml:space="preserve">Переносятся ассигнования с одного вида расходов на другой:</t>
  </si>
  <si>
    <t xml:space="preserve">По Администрации:
 - для оплаты за гсм, приобретение компьютера, ремонт МФУ, командировочные в сумме 100,0 т.р.;
 - для оплаты исполнительного листа ОАО "Кузбассэнергосбыт" в сумме - 26,8т.р.;
 - на командировочные расходы в сумме 100,0тыс.руб.;
 - для уплаты ежегодных взносов в Совет муниципальных образований в сумме - 97,2тыс.руб.;
 - по ГОиЧС для выплаты материального стимулирования добровольным пожарным в сумме 52,0тыс.руб.</t>
  </si>
  <si>
    <t xml:space="preserve">По КФКиС:
 - в связи с реорганизацией КФКиС в форме выделения из его состава нового юридического лица МБУ "Централизованная бухгалтерия комитета по физической культуре и спорту администрации Анжеро-Судженского городского округа" в сумме 391,4 т.р.;</t>
  </si>
  <si>
    <t xml:space="preserve">По УСЗН:
 - в связи с увеличением кадастровой стоимости земли, на основаниии ходатайства МКУ "Реабилитационный центр для детей и подростков" для оплаты земельного налога в сумме 34,1 т.р.;
 - в связи с увеличением МРОТ с 1.07.2016г., для оплаты заработной платы молодежным отрядам в сумме - 1,2т.р.</t>
  </si>
  <si>
    <t xml:space="preserve">По УСЗН:
 - для оказания адресной помощи гражданам города по программе "Милосердие" в сумме 14,7 т.р.;</t>
  </si>
  <si>
    <t xml:space="preserve">По Управлению образования:
 - для оплаты компенсации матерям до 3-х лет в сумме 1,0 т.р.;
 - в связи с увеличением МРОТ перераспределяются ассигнования на заработную плату в детских садах в сумме 374,3т.р.;
 - для оплаты пеней, штрафов по исполнительным листам ДД"Росток" в сумме 80,0т.р.;</t>
  </si>
  <si>
    <t xml:space="preserve">Переносятся ассигнования с одной целевой статьи на другую:</t>
  </si>
  <si>
    <t xml:space="preserve">По Администрации города:</t>
  </si>
  <si>
    <t xml:space="preserve"> - по муниципальной программе  «Обеспечение общественного порядка, пожарной безопасности и защита от чрезвычайных ситуаций» на 2015-2018 гг.» для оплаты услуг спецсвязи, приобретения канцтоваров, гсм в сумме 21,5 т.р.;
 - для расчетов с БиО за уборку снега в сумме 100,0тыс.руб.;
 - по ГОиЧС для возмещения командировочных расходов на обучение в сумме - 30,0тыс.руб.</t>
  </si>
  <si>
    <t xml:space="preserve">По управлению культуры:
 - для подготовки и проведения мероприятий, посвященных празднованию Дня шахтера, оплаты задолженности по исполнительным листам КомСАХ в сумме 18,8 т.р.</t>
  </si>
  <si>
    <t xml:space="preserve">По УЖКХ:
 - в связи с поступление денежных средств из областого бюджета на строительство теплотрассы в Восточном жилом районе в сумме 43000,0 т.р.</t>
  </si>
  <si>
    <t xml:space="preserve">По Управлению образования:
 - в связи с необходимостью оплаты пеней и госпошлин, задолженности по гсм в сумме 610,0 т.р.;
 - для оплаты за коммунальные услуги в сумме 535,0т.р.</t>
  </si>
  <si>
    <t xml:space="preserve">По КУМИ:
 - в связи необходимостью оплаты труда по договорам ГПХ, оплаты за услуги  "Почта России", за приобретение канцтоваров на  сумму -  220,0 т.р.</t>
  </si>
  <si>
    <t xml:space="preserve">Переносятся ассигнования с одного ГРБС на другого:</t>
  </si>
  <si>
    <t xml:space="preserve"> - по муниципальной программе "Обеспечение доступным и комфортным жильем и коммунальными услугами", в связи с отсутствием необходимости и 100% финансированием доли софинансирования местного бюджета на приобретение жилья молодым семьям (4 семьи), ассигнования в сумме - 797,6тыс.руб. переносятнся на резервный фонд.</t>
  </si>
  <si>
    <t xml:space="preserve"> - за счет увеличения дотации из областного бюджета на выравнивание бюджетной обеспеченности на 24924,0т.р.:</t>
  </si>
  <si>
    <t xml:space="preserve">Администрации города: </t>
  </si>
  <si>
    <t xml:space="preserve"> - на денежные выплаты гражданам, имеющим звание "Почетный гражданин Анжеро-Судженского городского округа" (дополнительно на 1 чел.) в сумме - 64,9т.р.</t>
  </si>
  <si>
    <t xml:space="preserve"> - на доведение до МРОТ ФОТ АХО в сумме - 228,4т.р.</t>
  </si>
  <si>
    <t xml:space="preserve"> - на доведение до 100% ФОТ Администрации города в сумме - 7447,0т.р.</t>
  </si>
  <si>
    <t xml:space="preserve"> - на доведение до 100% ФОТ ГО и ЧС в сумме - 849,0т.р.</t>
  </si>
  <si>
    <t xml:space="preserve"> - на доведение до 100% ФОТ ОООП в сумме - 1543,8т.р.</t>
  </si>
  <si>
    <t xml:space="preserve"> - на доведение до 100% ФОТ МФЦ (рассчитан по факту за 6 мес.2016г. + по начислению июня доведено до года + фот на 1 чел. на 6 мес, всего на 42 шт.ед.) в сумме - 4609,7т.р.</t>
  </si>
  <si>
    <t xml:space="preserve"> - Архиву на погашение кредиторской задолженности за технологическое присоединение к электрическим сетям ОАО "Кузбассэнергосбыт", за проектные работы ООО "Электротехпроект", на возмещение коммунальных услуг ОАО "Анжеромаш", на обучение пожарно-техническому минимуму для руководителей в РППЦ "Тетраком" в сумме - 219,6т.р.</t>
  </si>
  <si>
    <t xml:space="preserve">КФКиС</t>
  </si>
  <si>
    <t xml:space="preserve"> - на доведение до 100% ФОТ (аппарат) в сумме - 213,7т.р.</t>
  </si>
  <si>
    <t xml:space="preserve"> - на доведение до 100% ФОТ учреждений КФКиС в сумме - 1301,5т.р.</t>
  </si>
  <si>
    <t xml:space="preserve">КУМИ</t>
  </si>
  <si>
    <t xml:space="preserve"> - на доведение до 100% ФОТ  в сумме - 1554,3т.р.</t>
  </si>
  <si>
    <t xml:space="preserve">Управление культуры</t>
  </si>
  <si>
    <t xml:space="preserve"> - на доведение до 100% ФОТ (аппарат) в сумме - 213,6т.р.</t>
  </si>
  <si>
    <t xml:space="preserve"> - на ФОТ учреждений управления культуры в сумме - 1215,1т.р.</t>
  </si>
  <si>
    <t xml:space="preserve"> - на доведение до 100% ФОТ (аппарат) в сумме - 670,6т.р.</t>
  </si>
  <si>
    <t xml:space="preserve">УЖКХ</t>
  </si>
  <si>
    <t xml:space="preserve"> - на доведение до 100% ФОТ (аппарат) в сумме - 930,4т.р.</t>
  </si>
  <si>
    <t xml:space="preserve"> - на доведение до 100% ФОТ  АДС в сумме - 1589,0т.р., в том числе на ЕДДС - 195,8т.р., АДС - 1393,2т.р.</t>
  </si>
  <si>
    <t xml:space="preserve"> - на доведение до 100% ФОТ  УЖ в сумме - 2190,4т.р.</t>
  </si>
  <si>
    <t xml:space="preserve"> - на  приобретение компьютерного оборудования - 83,4т.р.</t>
  </si>
  <si>
    <t xml:space="preserve"> - за счет финансовой помощи:</t>
  </si>
  <si>
    <t xml:space="preserve"> - от ЗАО "Управляющая компания КЕМ-ОЙЛ" для Управления образованя на трудоустройство несовершеннолетних подростков в период летних каникул в количестве 18 чел. (9 чел. МБОУ "ООШ №8" и 9 чел. МБОУ "СОШ №22") в сумме - 45,0т.р.:</t>
  </si>
  <si>
    <t xml:space="preserve"> - за счет дополнительно полученных доходов:</t>
  </si>
  <si>
    <t xml:space="preserve"> - от продажи муниципальных земель в сумме 1500,0т.р. на погашение задолженности за технологическое присоединение  теплоснабжения в Восточном районе. </t>
  </si>
  <si>
    <t xml:space="preserve"> - за счет увеличения источников финансирования дефицита бюджета:</t>
  </si>
  <si>
    <t xml:space="preserve">Управлоению культуры: </t>
  </si>
  <si>
    <t xml:space="preserve"> - на ФОТ учреждений в сумме - 2497,1т.р.</t>
  </si>
  <si>
    <t xml:space="preserve">тыс. руб</t>
  </si>
  <si>
    <t xml:space="preserve">900 0102 011 00 11010 100</t>
  </si>
  <si>
    <t xml:space="preserve">900 0104 011 00 11020 100</t>
  </si>
  <si>
    <t xml:space="preserve">900 0104 011 00 11020 200</t>
  </si>
  <si>
    <t xml:space="preserve">900 0104 011 00 11020 800</t>
  </si>
  <si>
    <t xml:space="preserve">900 0104 011 00 11030 100</t>
  </si>
  <si>
    <t xml:space="preserve">900 0104 011 00 11030 200</t>
  </si>
  <si>
    <t xml:space="preserve">900 0113 014 00 11400 600</t>
  </si>
  <si>
    <t xml:space="preserve">900 0113 015 00 94040 300</t>
  </si>
  <si>
    <t xml:space="preserve">900 0113 033 00 11150 100</t>
  </si>
  <si>
    <t xml:space="preserve">900 0113 130 00 11170 600</t>
  </si>
  <si>
    <t xml:space="preserve">900 0309 031 00 11000 200</t>
  </si>
  <si>
    <t xml:space="preserve">900 0309 032 00 12700 200</t>
  </si>
  <si>
    <t xml:space="preserve">900 0309 032 00 13700 200</t>
  </si>
  <si>
    <t xml:space="preserve">900 0309 032 00 13700 300</t>
  </si>
  <si>
    <t xml:space="preserve">900 0309 031 00 13000 100</t>
  </si>
  <si>
    <t xml:space="preserve">900 0309 031 00 13000 200</t>
  </si>
  <si>
    <t xml:space="preserve">900 1003 042 00 L0200 300</t>
  </si>
  <si>
    <t xml:space="preserve">900 0501 043 00 S9602 400</t>
  </si>
  <si>
    <t xml:space="preserve">900 0501 044 00 11200 200</t>
  </si>
  <si>
    <t xml:space="preserve">900 0501 044 00 11200 800</t>
  </si>
  <si>
    <t xml:space="preserve">900 0901 083 00 14900 600</t>
  </si>
  <si>
    <t xml:space="preserve">900 1006 015 00 15010 200</t>
  </si>
  <si>
    <t xml:space="preserve">900 1006 015 00 15010 300</t>
  </si>
  <si>
    <t xml:space="preserve">904 0709 051 00 15520 100</t>
  </si>
  <si>
    <t xml:space="preserve">904 0709 051 00 15520 200</t>
  </si>
  <si>
    <t xml:space="preserve">904 0709 051 00 15520 600</t>
  </si>
  <si>
    <t xml:space="preserve">904 1101 090 00 11010 600</t>
  </si>
  <si>
    <t xml:space="preserve">904 1105 090 00 11040 100</t>
  </si>
  <si>
    <t xml:space="preserve">905 0113 020 00 14000 200 </t>
  </si>
  <si>
    <t xml:space="preserve">905 0113 020 00 16000 200 </t>
  </si>
  <si>
    <t xml:space="preserve">905 0113 020 00 18000 800</t>
  </si>
  <si>
    <t xml:space="preserve">905 0113 020 00 19000 100</t>
  </si>
  <si>
    <t xml:space="preserve">905 0113 020 00 19000 200</t>
  </si>
  <si>
    <t xml:space="preserve">905 0412 020 00 12000 200</t>
  </si>
  <si>
    <t xml:space="preserve">911 0701 051 00 11200 100</t>
  </si>
  <si>
    <t xml:space="preserve">911 0701 051 00 11200 200</t>
  </si>
  <si>
    <t xml:space="preserve">911 0701 051 00 11200 600</t>
  </si>
  <si>
    <t xml:space="preserve">911 0701 083 00 L0271 200</t>
  </si>
  <si>
    <t xml:space="preserve">911 0702 051 00 11210 600</t>
  </si>
  <si>
    <t xml:space="preserve">911 0702 051 00 11230 600</t>
  </si>
  <si>
    <t xml:space="preserve">911 0702 051 00 12220 200</t>
  </si>
  <si>
    <t xml:space="preserve">911 0702 051 00 71820 200</t>
  </si>
  <si>
    <t xml:space="preserve">911 0702 051 00 71820 800</t>
  </si>
  <si>
    <t xml:space="preserve">911 0709 053 00 11350 600</t>
  </si>
  <si>
    <t xml:space="preserve">911 0709 051 00 17010 600</t>
  </si>
  <si>
    <t xml:space="preserve">911 0709 053 00 11040 100</t>
  </si>
  <si>
    <t xml:space="preserve">911 0709 053 00 11520 100</t>
  </si>
  <si>
    <t xml:space="preserve">911 0709 053 00 11520 200</t>
  </si>
  <si>
    <t xml:space="preserve">911 0709 053 00 11520 600</t>
  </si>
  <si>
    <t xml:space="preserve">913 0702 051 00 11230 600</t>
  </si>
  <si>
    <t xml:space="preserve">913 0801 060 00 11400 600</t>
  </si>
  <si>
    <t xml:space="preserve">913 0801 060 00 12410 600</t>
  </si>
  <si>
    <t xml:space="preserve">913 0801 060 00 13420 600</t>
  </si>
  <si>
    <t xml:space="preserve">913 0804 060 00 14040 100</t>
  </si>
  <si>
    <t xml:space="preserve">913 0804 060 00 14520 100</t>
  </si>
  <si>
    <t xml:space="preserve">913 0804 060 00 14520 800</t>
  </si>
  <si>
    <t xml:space="preserve">915 1002 085 00 11050 100</t>
  </si>
  <si>
    <t xml:space="preserve">915 1002 085 00 11050 200</t>
  </si>
  <si>
    <t xml:space="preserve">915 1002 085 00 70170 200</t>
  </si>
  <si>
    <t xml:space="preserve">915 1002 085 00 70170 800</t>
  </si>
  <si>
    <t xml:space="preserve">915 1006 081 00 11400 300</t>
  </si>
  <si>
    <t xml:space="preserve">915 1006 081 00 11400 200</t>
  </si>
  <si>
    <t xml:space="preserve">Финансовое управление</t>
  </si>
  <si>
    <t xml:space="preserve">855 0111 015 00  13070 800</t>
  </si>
  <si>
    <t xml:space="preserve">919 0309 031 00 11000 600</t>
  </si>
  <si>
    <t xml:space="preserve">919 0409 111 00 11120 600</t>
  </si>
  <si>
    <t xml:space="preserve">919 0409 112 00 11110 600</t>
  </si>
  <si>
    <t xml:space="preserve">919 0502 101 00 12300 400</t>
  </si>
  <si>
    <t xml:space="preserve">919 0502 103 00 11200 800</t>
  </si>
  <si>
    <t xml:space="preserve">919 0502 103 00 13500 800</t>
  </si>
  <si>
    <t xml:space="preserve">919 0505 104 00 11040 200</t>
  </si>
  <si>
    <t xml:space="preserve">919 0505 104 00 11040 100</t>
  </si>
  <si>
    <t xml:space="preserve">919 0505 102 00 11900 600</t>
  </si>
  <si>
    <t xml:space="preserve">919 0505 116 00 11900 600</t>
  </si>
  <si>
    <t xml:space="preserve">      </t>
  </si>
  <si>
    <t xml:space="preserve">3. По источникам финансирования:
 В связи с поступлением дополнительных доходов увеличиваются источники финансирования дефицита бюджета по строке "Получение кредитов от кредитных организаций бюджетами городских округов в валюте Российской Федерации" на 2497,1 т.р. (или до 10 % от объема доходов местного бюджета на 2016 год без учета безвозмездных поступлений и дополнительного норматива отчислений от налога на доходы физических лиц, без учета снижения остатков средств на счетах по учету средств местного бюджета).</t>
  </si>
  <si>
    <t xml:space="preserve">4.  Итог сбалансированности бюджета:</t>
  </si>
  <si>
    <t xml:space="preserve">Доходы</t>
  </si>
  <si>
    <t xml:space="preserve">Расходы</t>
  </si>
  <si>
    <t xml:space="preserve">Субсидии</t>
  </si>
  <si>
    <t xml:space="preserve">Субсидии, субвенции, межбюджетные трансферты</t>
  </si>
  <si>
    <t xml:space="preserve">Субвенции</t>
  </si>
  <si>
    <t xml:space="preserve">Иные межбюджетные трансферты</t>
  </si>
  <si>
    <t xml:space="preserve">Дотации</t>
  </si>
  <si>
    <t xml:space="preserve">Доведение до 100% ФОТ Администрации</t>
  </si>
  <si>
    <t xml:space="preserve">Доведение до МРОТ ФОТ АХО</t>
  </si>
  <si>
    <t xml:space="preserve">Доведение до 100% ФОТ ГОиЧС</t>
  </si>
  <si>
    <t xml:space="preserve">Доведение до 100% ФОТ ОООП</t>
  </si>
  <si>
    <t xml:space="preserve">Доведение до 100% ФОТ КУМИ</t>
  </si>
  <si>
    <t xml:space="preserve">Доведение до 100% ФОТ КФКиС аппарат</t>
  </si>
  <si>
    <t xml:space="preserve">Доведение до 100% ФОТ учреждений КФКиС </t>
  </si>
  <si>
    <t xml:space="preserve">Доведение до 100% ФОТ Управлению культуры аппарат</t>
  </si>
  <si>
    <t xml:space="preserve">ФОТ учреждениям Управленя  культуры </t>
  </si>
  <si>
    <t xml:space="preserve">Доведение до 100% ФОТ Управлению образованияаппарат</t>
  </si>
  <si>
    <t xml:space="preserve">Доведение до 100% ФОТ УЖКХ</t>
  </si>
  <si>
    <t xml:space="preserve">Доведение до 100% ФОТ АДС</t>
  </si>
  <si>
    <t xml:space="preserve">ФОТ МФЦ (42 шт.ед.)</t>
  </si>
  <si>
    <t xml:space="preserve">Администрация  почетные граждане 100%</t>
  </si>
  <si>
    <t xml:space="preserve">Архив прочие</t>
  </si>
  <si>
    <t xml:space="preserve">УЖКХ компьютер</t>
  </si>
  <si>
    <t xml:space="preserve">Прочие безвозмездные поступления</t>
  </si>
  <si>
    <t xml:space="preserve">на трудоустройство несовершеннолетних подростков за счет поступившей финпомощи от ЗАО "Управляющая компания КЕМ-ОЙЛ" </t>
  </si>
  <si>
    <t xml:space="preserve">Налоговые и неналоговые доходы</t>
  </si>
  <si>
    <t xml:space="preserve">Техприсоединение теплотрассы Вост.района</t>
  </si>
  <si>
    <t xml:space="preserve">Источники финансирования дефицита бюджета</t>
  </si>
  <si>
    <t xml:space="preserve">Итого</t>
  </si>
  <si>
    <t xml:space="preserve">Начальник финансового управления г. Анжеро-Судженска-</t>
  </si>
  <si>
    <t xml:space="preserve">Е.Н. Зачиняева</t>
  </si>
  <si>
    <t xml:space="preserve">к  решению  «О внесении изменений в решение  Совета народных депутатов  Анжеро-Судженского городского округа от 24.12.2024  № 334 «О  бюджете  муниципального образования «Анжеро-Судженский городской округ» на 2025 год  и на плановый период  2026 и 2027 годов»</t>
  </si>
  <si>
    <t xml:space="preserve"> 1. Основные характеристики местного бюджета на 2025 год изменяются следующим образом:
общий объем доходов увеличится на 68735,8   тыс. рублей и составляет в сумме 3950007,2 тыс. рублей; 
общий объем расходов увеличивается на 68206,1 тыс. руб. и составляет в сумме  4117979,6 тыс. рублей;
Источники финансирования не изменяются.</t>
  </si>
  <si>
    <t xml:space="preserve"> 2. Изменения по  доходам:</t>
  </si>
  <si>
    <t xml:space="preserve">2.1. изменения по 2025 году:</t>
  </si>
  <si>
    <r>
      <rPr>
        <sz val="14"/>
        <rFont val="PT Astra Serif"/>
        <family val="1"/>
        <charset val="1"/>
      </rPr>
      <t xml:space="preserve">2.1.1. </t>
    </r>
    <r>
      <rPr>
        <u val="single"/>
        <sz val="14"/>
        <rFont val="Times New Roman"/>
        <family val="1"/>
        <charset val="1"/>
      </rPr>
      <t xml:space="preserve">На основании  Закона Кемеровской области — Кузбасса от 11.07.2025 № 85-ОЗ«О внесении изменений в Закон Кемеровской области–Кузбасса«Об областном бюджете на 2025 год и на плановый период 2026 и 2027 годов»,</t>
    </r>
    <r>
      <rPr>
        <sz val="14"/>
        <rFont val="Times New Roman"/>
        <family val="1"/>
        <charset val="1"/>
      </rPr>
      <t xml:space="preserve"> </t>
    </r>
    <r>
      <rPr>
        <u val="single"/>
        <sz val="14"/>
        <rFont val="Times New Roman"/>
        <family val="1"/>
        <charset val="1"/>
      </rPr>
      <t xml:space="preserve"> уведомления Министерства финансов Кузбасса от 31.07.2025 № 2532/1, от 05.06.2025 №2000/1, от 13.08.2025 №2619/1 ,от 22.08.2025 №2671/1,  вносятся изменения:</t>
    </r>
  </si>
  <si>
    <r>
      <rPr>
        <sz val="14"/>
        <rFont val="PT Astra Serif"/>
        <family val="1"/>
        <charset val="1"/>
      </rPr>
      <t xml:space="preserve"> -  дотация на выравнивание бюджетной обеспеченности  </t>
    </r>
    <r>
      <rPr>
        <sz val="14"/>
        <rFont val="Times New Roman"/>
        <family val="1"/>
        <charset val="1"/>
      </rPr>
      <t xml:space="preserve">муниципальных районов (городских округов) увеличивается на  </t>
    </r>
    <r>
      <rPr>
        <sz val="14"/>
        <rFont val="PT Astra Serif"/>
        <family val="1"/>
        <charset val="1"/>
      </rPr>
      <t xml:space="preserve">тыс.руб.;</t>
    </r>
  </si>
  <si>
    <t xml:space="preserve">  - дотация на поддержку мер по обеспечению сбалансированности бюджета увеличивается на   тыс.руб.
</t>
  </si>
  <si>
    <t xml:space="preserve">  - прочие дотации бюджетам городских округов увеличивается на тыс.руб.;</t>
  </si>
  <si>
    <t xml:space="preserve"> -  субсидии  увеличиваются на  27813,4 тыс.руб.</t>
  </si>
  <si>
    <t xml:space="preserve"> -  субвенции  уменьшаются на   тыс.руб.</t>
  </si>
  <si>
    <t xml:space="preserve">  - иные межбюджетные трансферты  увеличиваются  на   тыс.руб.</t>
  </si>
  <si>
    <t xml:space="preserve">2.1.2.   Вносятся изменения в план по доходам налоговых и неналоговых платежей на 2025 год:    </t>
  </si>
  <si>
    <t xml:space="preserve">плановые назначения скорректированы по отдельным видам доходов бюджета исходя из складывающейся динамики фактических поступлений налоговых и неналоговых платежей в текущем году, ожидаемой оценки за текущий год и уточненного прогноза главных администраторов доходов местного  бюджета.   (приложение к пояснительной записке — доходы).                                                                                                  </t>
  </si>
  <si>
    <t xml:space="preserve">План на 2025 год</t>
  </si>
  <si>
    <t xml:space="preserve">ожидаемое исполнение
 за год</t>
  </si>
  <si>
    <t xml:space="preserve">Налоговые доходы:</t>
  </si>
  <si>
    <t xml:space="preserve">Налог на доходы физических лиц</t>
  </si>
  <si>
    <t xml:space="preserve">Акцизы по подакцизным товар</t>
  </si>
  <si>
    <t xml:space="preserve">Налоги на совокупный доход</t>
  </si>
  <si>
    <t xml:space="preserve">Налоги на имущество</t>
  </si>
  <si>
    <t xml:space="preserve">Государственная пошлина</t>
  </si>
  <si>
    <t xml:space="preserve">Неналоговые доходы: </t>
  </si>
  <si>
    <t xml:space="preserve">Доходы от использования имущества, находящегося в государственной и  муниципальной собственности</t>
  </si>
  <si>
    <t xml:space="preserve">Платежи при пользовании природными ресурсами</t>
  </si>
  <si>
    <t xml:space="preserve">Доходы от оказания платных услуг и компенсации затрат  государства</t>
  </si>
  <si>
    <t xml:space="preserve">Доходы от продажи материальных и нематериальных активов</t>
  </si>
  <si>
    <t xml:space="preserve">Штрафы, санкции, возмещение ущерба</t>
  </si>
  <si>
    <t xml:space="preserve">Прочие неналоговые доходы</t>
  </si>
  <si>
    <t xml:space="preserve">Итого </t>
  </si>
  <si>
    <t xml:space="preserve">2.1.3. Увеличиваются  прочие безвозмездные поступления на  сумму  144,0 тыс.руб. в том числе:
  63,0 тыс.руб. финансовая помощь ООО «УК Анжерская Южная» ( оказания материальной помощи вдовам и матерям погибших шахтеров),   81,0 тыс.руб.  финансовая помощь ПАО «Банк Уралсиб» по Управлению образования.
  </t>
  </si>
  <si>
    <t xml:space="preserve">ВСЕГО доходов собственной базы на  2025 год:  40922,5 тыс. руб.</t>
  </si>
  <si>
    <t xml:space="preserve">2.2. изменения по 2026 году:</t>
  </si>
  <si>
    <r>
      <rPr>
        <sz val="14"/>
        <rFont val="PT Astra Serif"/>
        <family val="1"/>
        <charset val="1"/>
      </rPr>
      <t xml:space="preserve">2.1.1. </t>
    </r>
    <r>
      <rPr>
        <u val="single"/>
        <sz val="14"/>
        <rFont val="Times New Roman"/>
        <family val="1"/>
        <charset val="1"/>
      </rPr>
      <t xml:space="preserve">На основании  Закона Кемеровской области — Кузбасса от 11.07.2025 № 85-ОЗ«О внесении изменений в Закон Кемеровской области–Кузбасса«Об областном бюджете на 2025 год и на плановый период 2026 и 2027 годов»,</t>
    </r>
    <r>
      <rPr>
        <sz val="14"/>
        <rFont val="Times New Roman"/>
        <family val="1"/>
        <charset val="1"/>
      </rPr>
      <t xml:space="preserve"> </t>
    </r>
    <r>
      <rPr>
        <u val="single"/>
        <sz val="14"/>
        <rFont val="Times New Roman"/>
        <family val="1"/>
        <charset val="1"/>
      </rPr>
      <t xml:space="preserve"> уведомления Министерства финансов Кузбасса от 31.07.2025 № 2532/1, от 05.06.2025 №2000/1, от 13.08.2025 №2619/1, от 22.08.2025 №2671/1 вносятся изменения:</t>
    </r>
  </si>
  <si>
    <t xml:space="preserve"> -  субсидии  уменьшаются на  16 608,6тыс.руб.</t>
  </si>
  <si>
    <t xml:space="preserve">2.3. изменения по 2027 году:</t>
  </si>
  <si>
    <t xml:space="preserve"> -  субсидии  уменьшаются на  834,5 тыс.руб.</t>
  </si>
  <si>
    <t xml:space="preserve">3. Изменения по расходам:</t>
  </si>
  <si>
    <r>
      <rPr>
        <b val="true"/>
        <u val="single"/>
        <sz val="14"/>
        <rFont val="Times New Roman"/>
        <family val="1"/>
        <charset val="1"/>
      </rPr>
      <t xml:space="preserve">3.1.</t>
    </r>
    <r>
      <rPr>
        <u val="single"/>
        <sz val="14"/>
        <rFont val="Times New Roman"/>
        <family val="1"/>
        <charset val="1"/>
      </rPr>
      <t xml:space="preserve">  На основании  Закона Кемеровской области — Кузбасса от 11.07.2025 № 85-ОЗ«О внесении изменений в Закон Кемеровской области–Кузбасса«Об областном бюджете на 2025 год и на плановый период 2026 и 2027 годов», уведомлений Минфина Кузбасса от 05.06.2025 №2000/1, от 14.07.25 №2345/1,от 14.07.25 №2345/2, от 31.07.2025 №2532/1, от 13.08.2025 №2619/1, от 22.08.2025 №2671/1  вносятся изменения:</t>
    </r>
  </si>
  <si>
    <r>
      <rPr>
        <u val="single"/>
        <sz val="14"/>
        <rFont val="PT Astra Serif"/>
        <family val="1"/>
        <charset val="1"/>
      </rPr>
      <t xml:space="preserve">По субсидиям и субвенциям:
</t>
    </r>
    <r>
      <rPr>
        <b val="true"/>
        <sz val="14"/>
        <rFont val="PT Astra Serif"/>
        <family val="1"/>
        <charset val="1"/>
      </rPr>
      <t xml:space="preserve">Увеличиваются ассигнования:</t>
    </r>
  </si>
  <si>
    <t xml:space="preserve">По Администрации:
 - на реализацию программ местного развития и обеспечение занятости для шахтерских городов и поселков на 40126,2 т.р.</t>
  </si>
  <si>
    <t xml:space="preserve">Уменьшаются ассигнования: </t>
  </si>
  <si>
    <r>
      <rPr>
        <b val="true"/>
        <sz val="14"/>
        <rFont val="PT Astra Serif"/>
        <family val="1"/>
        <charset val="1"/>
      </rPr>
      <t xml:space="preserve">По Управлению образования:
 - на р</t>
    </r>
    <r>
      <rPr>
        <sz val="14"/>
        <rFont val="PT Astra Serif"/>
        <family val="1"/>
        <charset val="1"/>
      </rPr>
      <t xml:space="preserve">еализацию проектов инициативного бюджетирования "Твой Кузбасс - твоя инициатива"на 540,0 т.р.;
</t>
    </r>
    <r>
      <rPr>
        <sz val="14"/>
        <color rgb="FF3465A4"/>
        <rFont val="PT Astra Serif"/>
        <family val="1"/>
        <charset val="1"/>
      </rPr>
      <t xml:space="preserve">  - на р</t>
    </r>
    <r>
      <rPr>
        <sz val="14"/>
        <rFont val="PT Astra Serif"/>
        <family val="1"/>
        <charset val="1"/>
      </rPr>
      <t xml:space="preserve">еализацию мероприятий по обеспечению антитеррористической защищенности в муниципальных образовательных организациях Кемеровской области — Кузбасса на 5562,8 т.р. по 2026 году;
</t>
    </r>
    <r>
      <rPr>
        <sz val="14"/>
        <color rgb="FF3465A4"/>
        <rFont val="PT Astra Serif"/>
        <family val="1"/>
        <charset val="1"/>
      </rPr>
      <t xml:space="preserve"> - на р</t>
    </r>
    <r>
      <rPr>
        <sz val="14"/>
        <rFont val="PT Astra Serif"/>
        <family val="1"/>
        <charset val="1"/>
      </rPr>
      <t xml:space="preserve">еализацию мероприятий по обеспечению пожарной безопасности в муниципальных образовательных организациях Кемеровской области — Кузбасса на 11045,8 т.р. по 2026 году;
</t>
    </r>
    <r>
      <rPr>
        <sz val="14"/>
        <color rgb="FF3465A4"/>
        <rFont val="PT Astra Serif"/>
        <family val="1"/>
        <charset val="1"/>
      </rPr>
      <t xml:space="preserve"> - на р</t>
    </r>
    <r>
      <rPr>
        <sz val="14"/>
        <rFont val="PT Astra Serif"/>
        <family val="1"/>
        <charset val="1"/>
      </rPr>
      <t xml:space="preserve">еализацию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 по 2027 году на 834,5 т.р.;</t>
    </r>
  </si>
  <si>
    <r>
      <rPr>
        <sz val="14"/>
        <rFont val="PT Astra Serif"/>
        <family val="1"/>
        <charset val="1"/>
      </rPr>
      <t xml:space="preserve">По УЖКХ:
 - на р</t>
    </r>
    <r>
      <rPr>
        <sz val="14"/>
        <rFont val="Arial Cyr"/>
        <family val="0"/>
        <charset val="1"/>
      </rPr>
      <t xml:space="preserve">еализацию программ формирования современной городской среды (Благоустройство иных объектов инфраструктуры городской среды Анжеро-Судженского городского округа) </t>
    </r>
    <r>
      <rPr>
        <sz val="14"/>
        <rFont val="PT Astra Serif"/>
        <family val="1"/>
        <charset val="1"/>
      </rPr>
      <t xml:space="preserve">на 11772,8 т.р.</t>
    </r>
  </si>
  <si>
    <t xml:space="preserve">900 1003 043 00 L1560 300</t>
  </si>
  <si>
    <t xml:space="preserve">911 0702 051 00 S3420 600</t>
  </si>
  <si>
    <t xml:space="preserve">919 0503 150 И4 55552 600</t>
  </si>
  <si>
    <t xml:space="preserve">2026 год</t>
  </si>
  <si>
    <t xml:space="preserve">911 0701 051 00 S1390 200</t>
  </si>
  <si>
    <t xml:space="preserve">911 0701 051 00 S1390 600</t>
  </si>
  <si>
    <t xml:space="preserve">911 0702 051 00 S1390 200</t>
  </si>
  <si>
    <t xml:space="preserve">911 0703 051 00 S1390 600</t>
  </si>
  <si>
    <t xml:space="preserve">911 0701 051 00 S1480 200</t>
  </si>
  <si>
    <t xml:space="preserve">911 0701 051 00 S1480 600</t>
  </si>
  <si>
    <t xml:space="preserve">911 0702 051 00 S1480 200</t>
  </si>
  <si>
    <t xml:space="preserve">911 0702 051 00 S1480 600</t>
  </si>
  <si>
    <t xml:space="preserve">911 0703 051 00 S1480 600</t>
  </si>
  <si>
    <t xml:space="preserve">2027 год</t>
  </si>
  <si>
    <t xml:space="preserve">911 0703 051 00 L4940 600</t>
  </si>
  <si>
    <t xml:space="preserve">3.2 Изменения по расходам:</t>
  </si>
  <si>
    <t xml:space="preserve">Переносятся ассигнования по разделам и подразделам БК РФ:</t>
  </si>
  <si>
    <t xml:space="preserve">По администрации:
 - для реализации мероприятий по обеспечению жильем молодых семей переносятся ассигнования по 2026 году в сумме 1332,6 т.р., по 2027году в сумме 1452,2 т.р., увеличивается подраздел 1004 «Охрана семьи и детства», уменьшается подраздел 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 для восстановления ФОТ, передвинутого на мероприятия по обеспечению жильем молодых семей в сумме 1193,2 т.р., уменьшается подраздел 01-13 «Другие общегосударственные вопросы», увеличивается подраздел 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 в связи с отсутствием фактических расходов уменьшаются ассигнования по подразделу 01-11 «Резервные фонды», увеличиваются по подразделу 01-13 «Другие общегосударственные вопросы» на 100,0 т.р. (Наградной фонд);
 - по ГО и ЧС для оплаты награждения добровольных пожарных, ГСМ уменьшаются ассигнования по подразделу 03-10 «Защита населения и территории от чрезвычайных ситуаций природного и техногенного характера, пожарная безопасность» на 69,0 т.р., увеличиваются по подразделу 01-13 «Другие общегосударственные вопросы» на 69,0 т.р.;</t>
  </si>
  <si>
    <t xml:space="preserve"> - по РЭС для оплаты ГСМ переносятся ассигнования в сумме 1867,1 т.р., уменьшаются ассигнования по подразделу 05-01 «Жилищное хозяйство», увеличиваются по подразделу 01-13 «Другие общегосударственные вопросы»;</t>
  </si>
  <si>
    <r>
      <rPr>
        <b val="true"/>
        <sz val="14"/>
        <rFont val="PT Astra Serif"/>
        <family val="1"/>
        <charset val="1"/>
      </rPr>
      <t xml:space="preserve">По управлению образования:
</t>
    </r>
    <r>
      <rPr>
        <sz val="14"/>
        <rFont val="PT Astra Serif"/>
        <family val="1"/>
        <charset val="1"/>
      </rPr>
      <t xml:space="preserve"> - для оплаты питания за счет средств от платных услуг, питания детей с ОВЗ, медосмотр, ремонт школьных автобусов, дератизацию, транспортные услуги, ремонт памятника, противоклещевую обработку, поверку счетчиков, экспертизу по суду, противопожарные мероприятия, трудоустройство несовершеннолетних, питание детей по летнему отдыху,  оплату больничного листа уволенного работника, ГСМ, акция 1 Сентября, охрану, питание в детских садах уменьшаются ассигнования по  подразделу 07-02 «Общее образование» на 1686,9 т.р.,  07-03 «Дополнительное образование» на 2619,2 т.р., по подразделу 1004 «Охрана семьи и детства» на 81,1 т.р., по подразделу 11-03 «Спорт высших достижений» на 8,0 т.р., увеличиваются по  подразделу 07-01 «Дошкольное образование» на 3573,3 т.р., 07-07 «Молодежная политика» на 229,3 т.р., 07-09 «Другие вопросы в области образования» на 592,6 т.р.;
-  для выполнения дополнительного объема работ в аппарат Управления образования (немуниципальные служащие) переносится фонд оплаты труда за счет сокращения ставок кочегаров ДЭБЦ, уменьшаются ассигнования по подразделу 07-03 «Дополнительное образование» на 455,8 т.р. по 2025 году, на 1367,3 т.р. по 2026 году, на 1367,3т.р. по 2027 году,  увеличиваются по  подразделу 07-09 «Другие вопросы в области образования» на 455,8 т.р. по 2025 году, на 1367,3 т.р. по 2026 году, на 1367,3т.р. по 2027 году;</t>
    </r>
  </si>
  <si>
    <r>
      <rPr>
        <b val="true"/>
        <sz val="14"/>
        <rFont val="PT Astra Serif"/>
        <family val="1"/>
        <charset val="1"/>
      </rPr>
      <t xml:space="preserve">По УЖКХ:
</t>
    </r>
    <r>
      <rPr>
        <sz val="14"/>
        <rFont val="PT Astra Serif"/>
        <family val="1"/>
        <charset val="1"/>
      </rPr>
      <t xml:space="preserve">  - для заключения договоров на охрану и ГСМ по УЖ, для оплаты  штрафов об административном правонарушении, стоимости электроэнергии, связь и вывоз мусора, заключения соглашения о расчете экономически выгодного тарифа на содержание и ремонт общего имущества многоквартирных домов (инженерных сетей), заключение контрактов на содержание автодорог, приобретение принтера уменьшаются ассигнования по подразделу 05-01 «Жилищное хозяйство» на 42,3 т.р.,  по подразделу 05-03 «Благоустройство» на 506,3 т.р., увеличиваются ассигнования по подразделу 04-09 «Дорожное хозяйство (дорожные фонды)» на 56,3 т.р., по подразделу 05-02 «Коммунальное хозяйство» на 32,3 т.р., по подразделу 05-05 «Другие вопросы в области жилищно-коммунального хозяйства» на 460,0 т.р.; 
 - в связи с определением МАУ «Ритуальные услуги» муниципального задания на организацию и содержание мест захоронения уменьшается подраздел 10-06 «Другие вопросы в области социальной политики» на 561,4 т.р. по 2025 году, на 977,3 т.р. по 2026 году, на 936,3 т.р. по 2027 году, увееличиваются по подразделу 05-03 «Благоустройство».</t>
    </r>
  </si>
  <si>
    <r>
      <rPr>
        <b val="true"/>
        <sz val="14"/>
        <rFont val="PT Astra Serif"/>
        <family val="1"/>
        <charset val="1"/>
      </rPr>
      <t xml:space="preserve">По  Управлению культуры:  
</t>
    </r>
    <r>
      <rPr>
        <sz val="14"/>
        <rFont val="PT Astra Serif"/>
        <family val="1"/>
        <charset val="1"/>
      </rPr>
      <t xml:space="preserve"> - для оплаты услуг охраны, ГСМ, программного обеспечения уменьшаются ассигнования по подразделу 07-03 «Дополнительное образование детей» на 68,3 т.р., по подразделу 07-09 «Другие вопросы в области образования» на 15,0 т.р.,  по подразделу 08-04 «Другие вопросы в области культуры, кинематографии» на 109,7 т.р.  увеличиваются по подразделу 08-01 «Культура» на 175,6 т.р.;</t>
    </r>
  </si>
  <si>
    <r>
      <rPr>
        <b val="true"/>
        <sz val="14"/>
        <rFont val="PT Astra Serif"/>
        <family val="1"/>
        <charset val="1"/>
      </rPr>
      <t xml:space="preserve">По КУМИ:  
</t>
    </r>
    <r>
      <rPr>
        <sz val="14"/>
        <rFont val="PT Astra Serif"/>
        <family val="1"/>
        <charset val="1"/>
      </rPr>
      <t xml:space="preserve"> - для оплаты за техническую инвентаризацию, оценку имущества уменьшаются ассигнования по подразделу 04-12 «Другие вопросы в области национальной экономики» на 100,0 т.р., увеличиваются по подразделу 01-13 «Другие общегосударственные вопросы» на 100,0 т.р.;</t>
    </r>
  </si>
  <si>
    <r>
      <rPr>
        <b val="true"/>
        <sz val="14"/>
        <rFont val="PT Astra Serif"/>
        <family val="1"/>
        <charset val="1"/>
      </rPr>
      <t xml:space="preserve">По КФСиМ:</t>
    </r>
    <r>
      <rPr>
        <sz val="14"/>
        <rFont val="PT Astra Serif"/>
        <family val="1"/>
        <charset val="1"/>
      </rPr>
      <t xml:space="preserve">  
 - для оплаты за связь, медсопровождение мероприятий  уменьшаются ассигнования по подразделу 11-05 «</t>
    </r>
    <r>
      <rPr>
        <sz val="14"/>
        <rFont val="Arial Cyr"/>
        <family val="0"/>
        <charset val="1"/>
      </rPr>
      <t xml:space="preserve">Другие вопросы в области физической культуры и спорта</t>
    </r>
    <r>
      <rPr>
        <sz val="14"/>
        <rFont val="PT Astra Serif"/>
        <family val="1"/>
        <charset val="1"/>
      </rPr>
      <t xml:space="preserve">» на 1,5 т.р., увеличиваются по подразделу 11-02 «Массовый спорт» на 1,5 т.р.;</t>
    </r>
  </si>
  <si>
    <t xml:space="preserve">Переносятся ассигнования с одного ГРБС на другого:
</t>
  </si>
  <si>
    <t xml:space="preserve">- для оплаты поступивших исполнительных листов переносятся ассигнования с КУМИ в сумме 23,7 т.р., с Управления образования в сумме 954,5т.р, с УЖКХ в сумме 2870,6 т.р.,  на администрацию на мероприятие «Исполнение судебных актов» в сумме 3848,8 т.р., </t>
  </si>
  <si>
    <t xml:space="preserve"> - в связи с передачей 1 шт. единицы из КУМИ в администрацию переносятся ассигнования в сумме 429,8 т.р. по 2025 году, 766,4 т.р. по 2026 и 2027 годам;</t>
  </si>
  <si>
    <t xml:space="preserve"> - для организации деятельности подростковой трудовой бригады в летний период переносятся ассигнования с КФСиМ в сумме 5,5 т.р. на УСЗН</t>
  </si>
  <si>
    <t xml:space="preserve"> - для оплаты по федеральному закону от 12.01.1995 №5-ФЗ «О ветеранах» переносятся ассигнования с КУМИ на администрацию города в сумме 5352,1 т.р.;</t>
  </si>
  <si>
    <r>
      <rPr>
        <sz val="14"/>
        <rFont val="PT Astra Serif"/>
        <family val="1"/>
        <charset val="1"/>
      </rPr>
      <t xml:space="preserve"> - в связи внесением изменений в план мероприятий по охране окружающей среды,  предусматривающих перераспределение объемов финансирования для р</t>
    </r>
    <r>
      <rPr>
        <sz val="14"/>
        <rFont val="Times New Roman"/>
        <family val="1"/>
        <charset val="1"/>
      </rPr>
      <t xml:space="preserve">азработки документации по проектированию (изменению) границ лесопарковых зон, зеленых зон переносятся ассигнования в УЖКХ на КУМИ в сумме 2102,0 т.р.;</t>
    </r>
  </si>
  <si>
    <t xml:space="preserve"> - в связи с уменьшением ставок кочегаров по ДЭБЦ уменьшаются ассигнования по Управлению образования на 189,9 т.р. по 2025 году, на 455,8 т.р. по 2026 году, на 455,8 т.р. по 2026 году, увеличиваются по администрации города для КДН на фонд оплаты труда в связи с недостаточностью средств субвенции на 189,9 т.р. по 2025 году, на 455,8 т.р. по 2026 году, на 455,8 т.р. по 2027 году;</t>
  </si>
  <si>
    <r>
      <rPr>
        <b val="true"/>
        <sz val="14"/>
        <rFont val="PT Astra Serif"/>
        <family val="1"/>
        <charset val="1"/>
      </rPr>
      <t xml:space="preserve">Увеличиваются ассигнования:
</t>
    </r>
    <r>
      <rPr>
        <sz val="14"/>
        <rFont val="PT Astra Serif"/>
        <family val="1"/>
        <charset val="1"/>
      </rPr>
      <t xml:space="preserve">По УСЗН:
 - для оказания материальной помощи вдовам и матерям погибших шахтеров за счет полученной финансовой помощи  на 63,0 т.р.;
По УЖКХ:
 - в связи с поступлением дополнительных доходов от экологических платежей увеличиваются ассигнования на природоохранные мероприятия на 1436,9 т.р.;
 - по УЖ для оплаты за уличное освещение, спил аварийных деревьев, штрафы на 4283,2 т.р.;
 - по УКС для оплаты экспертизы проекта реконструкции очистных сооружений п. Рудничного на 1386,0 т.р.;
По Управлению образования:
 - на оплату питания по постановлению АСГО №906 на 7246,5т.р.;
 - за счет полученной финансовой помощи на 81,0 т.р.;
По Управлению культуры:
 - для оплаты охраны и аренды КРЦ «Сибирский» на 3072,1 т.р.;
По администрации:
 - на выплаты почетным гражданам на 63,3 т.р., исполнение судебных актов на 19259,7 т.р., на печать газеты на 1083,7 т.р.;</t>
    </r>
  </si>
  <si>
    <t xml:space="preserve">По КУМИ:
 - для оплаты взносов в фонд капремонта Кузбасса на 1701,8 т.р.;
 - для оплаты оценки имущества на 841,0 т.р.;</t>
  </si>
  <si>
    <r>
      <rPr>
        <b val="true"/>
        <sz val="14"/>
        <rFont val="PT Astra Serif"/>
        <family val="1"/>
        <charset val="1"/>
      </rPr>
      <t xml:space="preserve">Уменьшаются ассигнования: 
</t>
    </r>
    <r>
      <rPr>
        <sz val="14"/>
        <rFont val="PT Astra Serif"/>
        <family val="1"/>
        <charset val="1"/>
      </rPr>
      <t xml:space="preserve">По Управлению образования:
- на реализацию проектов инициативного бюджетирования "Твой Кузбасс - твоя инициатива" за счет средств юридических и физических лиц на 238,1 т.р.;
 По КСП:
 - за счет вакантной ставки на 550,8 т.р.;</t>
    </r>
  </si>
  <si>
    <t xml:space="preserve">Кроме того, по ходатайствам ГРБС вносятся изменения по изменению видов расходов и перераспределению бюджетных ассигнований с одной бюджетной классификации на другую внутри раздела и подраздела.</t>
  </si>
  <si>
    <t xml:space="preserve">(тыс. руб.)</t>
  </si>
  <si>
    <t xml:space="preserve">900 0104 011 00 10102 100</t>
  </si>
  <si>
    <t xml:space="preserve">900 0104 011 00 10102 200</t>
  </si>
  <si>
    <t xml:space="preserve">900 0104 013 00 71960 100</t>
  </si>
  <si>
    <t xml:space="preserve">900 0104 013 00 79060 100</t>
  </si>
  <si>
    <t xml:space="preserve">900 0104 053 00 71960 100</t>
  </si>
  <si>
    <t xml:space="preserve">900 0104 053 00 71960 200</t>
  </si>
  <si>
    <t xml:space="preserve">900 0104 990 00 79060 100</t>
  </si>
  <si>
    <t xml:space="preserve">900 0104 990 00 79060 200</t>
  </si>
  <si>
    <t xml:space="preserve">900 0111 013 00 10301 800</t>
  </si>
  <si>
    <t xml:space="preserve">900 0113 013 00 10603 200</t>
  </si>
  <si>
    <t xml:space="preserve">900 0113 013 00 10602 300</t>
  </si>
  <si>
    <t xml:space="preserve">900 0113 013 00 10701 800</t>
  </si>
  <si>
    <t xml:space="preserve">900 0113 013 00 10901 600</t>
  </si>
  <si>
    <t xml:space="preserve">900 0113 013 00 19401 300</t>
  </si>
  <si>
    <t xml:space="preserve">900 0113 032 00 10107 600</t>
  </si>
  <si>
    <t xml:space="preserve">900 0113 115 00 10241 600</t>
  </si>
  <si>
    <t xml:space="preserve">900 0113 013 00 11001 600</t>
  </si>
  <si>
    <t xml:space="preserve">900 0310 031 00 10406 200</t>
  </si>
  <si>
    <t xml:space="preserve">900 0310 032 00 10307 200</t>
  </si>
  <si>
    <t xml:space="preserve">900 0310 032 00 10307 300</t>
  </si>
  <si>
    <t xml:space="preserve">900 0501 043 00 10311 600</t>
  </si>
  <si>
    <t xml:space="preserve">900 1003 041 00 51350 300</t>
  </si>
  <si>
    <t xml:space="preserve">КФСиМ</t>
  </si>
  <si>
    <t xml:space="preserve">904 0707 051 00 10614 200</t>
  </si>
  <si>
    <t xml:space="preserve">904 1105 090 00 10132 100</t>
  </si>
  <si>
    <t xml:space="preserve">904 1105 090 00 10132 300</t>
  </si>
  <si>
    <t xml:space="preserve">904 1105 090 00 10132 800</t>
  </si>
  <si>
    <t xml:space="preserve">904 1105 090 00 10132 200</t>
  </si>
  <si>
    <t xml:space="preserve">904 1102 090 00 10331 200</t>
  </si>
  <si>
    <t xml:space="preserve">905 0113 020 00 10305 200</t>
  </si>
  <si>
    <t xml:space="preserve">905 0113 020 00 10405 200</t>
  </si>
  <si>
    <t xml:space="preserve">905 0113 020 00 10605 200</t>
  </si>
  <si>
    <t xml:space="preserve">905 0113 020 00 10705 200</t>
  </si>
  <si>
    <t xml:space="preserve">905 0113 020 00 10905 100</t>
  </si>
  <si>
    <t xml:space="preserve">905 0113 020 00 10905 200</t>
  </si>
  <si>
    <t xml:space="preserve">905 0113 117 00 10239 200</t>
  </si>
  <si>
    <t xml:space="preserve">905 0412 020 00 10205 200</t>
  </si>
  <si>
    <t xml:space="preserve">905 0501 045 00 10113 200</t>
  </si>
  <si>
    <t xml:space="preserve">905 1003 041 00 51350 400</t>
  </si>
  <si>
    <t xml:space="preserve">КСП</t>
  </si>
  <si>
    <t xml:space="preserve">906 0106 990 00 12401 100</t>
  </si>
  <si>
    <t xml:space="preserve">911 0701 032 00 10107 200</t>
  </si>
  <si>
    <t xml:space="preserve">911 0701 032 00 10107 600</t>
  </si>
  <si>
    <t xml:space="preserve">911 0701 051 00 10107 600</t>
  </si>
  <si>
    <t xml:space="preserve">911 0701 051 00 10164 200</t>
  </si>
  <si>
    <t xml:space="preserve">911 0701 051 00 10114 100</t>
  </si>
  <si>
    <t xml:space="preserve">911 0701 051 00 10114 200</t>
  </si>
  <si>
    <t xml:space="preserve">911 0701 051 00 10114 600</t>
  </si>
  <si>
    <t xml:space="preserve">911 0702 032 00 10107 600</t>
  </si>
  <si>
    <t xml:space="preserve">911 0702 051 00 10115 600</t>
  </si>
  <si>
    <t xml:space="preserve">911 0702 051 00 10117 600</t>
  </si>
  <si>
    <t xml:space="preserve">911 0702 051 00 10214 200</t>
  </si>
  <si>
    <t xml:space="preserve">911 0702 051 00 10215 100</t>
  </si>
  <si>
    <t xml:space="preserve">911 0702 051 00 10215 200</t>
  </si>
  <si>
    <t xml:space="preserve">911 0702 052 00 S2000 300</t>
  </si>
  <si>
    <t xml:space="preserve">911 0702 052 00 S2000 600</t>
  </si>
  <si>
    <t xml:space="preserve">911 0703 051 00 10116 600</t>
  </si>
  <si>
    <t xml:space="preserve">911 0703 051 00 10914 600</t>
  </si>
  <si>
    <t xml:space="preserve">911 0703 051 00 10914 800</t>
  </si>
  <si>
    <t xml:space="preserve">911 0707 051 00 10714 600</t>
  </si>
  <si>
    <t xml:space="preserve">911 0709 051 00 10122 100</t>
  </si>
  <si>
    <t xml:space="preserve">911 0709 051 00 10314 600</t>
  </si>
  <si>
    <t xml:space="preserve">911 0709 051 00 10315 300</t>
  </si>
  <si>
    <t xml:space="preserve">911 0709 051 00 10315 600</t>
  </si>
  <si>
    <t xml:space="preserve">911 0709 051 00 71940 200</t>
  </si>
  <si>
    <t xml:space="preserve">911 0709 051 00 71940 600</t>
  </si>
  <si>
    <t xml:space="preserve">911 0709 053 00 10123 600</t>
  </si>
  <si>
    <t xml:space="preserve">911 1004 052 00 10119 600</t>
  </si>
  <si>
    <t xml:space="preserve">911 1103 090 00 10532 600</t>
  </si>
  <si>
    <t xml:space="preserve">913 0703 051 00 10116 600</t>
  </si>
  <si>
    <t xml:space="preserve">913 0801 060 00 10125 600</t>
  </si>
  <si>
    <t xml:space="preserve">913 0801 061 00 10225 600</t>
  </si>
  <si>
    <t xml:space="preserve">913 0801 061 00 10325 600</t>
  </si>
  <si>
    <t xml:space="preserve">913 0801 062 00 10152 600</t>
  </si>
  <si>
    <t xml:space="preserve">913 0804 061 00 10425 200</t>
  </si>
  <si>
    <t xml:space="preserve">913 0709 051 00 10315 600</t>
  </si>
  <si>
    <t xml:space="preserve">913 0804 061 00 10425 100</t>
  </si>
  <si>
    <t xml:space="preserve">913 0804 061 00 10424 100</t>
  </si>
  <si>
    <t xml:space="preserve">915 0707 052 00 S1360 100</t>
  </si>
  <si>
    <t xml:space="preserve">915 1006 081 00 10126 300</t>
  </si>
  <si>
    <t xml:space="preserve">919 0409 111 00 10136 600</t>
  </si>
  <si>
    <t xml:space="preserve">919 0409 111 00 9Д136 600</t>
  </si>
  <si>
    <t xml:space="preserve">919 0409 112 00 10137 600</t>
  </si>
  <si>
    <t xml:space="preserve">919 0501 044 00 10211 400</t>
  </si>
  <si>
    <t xml:space="preserve">919 0501 045 00 10212 200</t>
  </si>
  <si>
    <t xml:space="preserve">919 0502 101 00 10134 200</t>
  </si>
  <si>
    <t xml:space="preserve">919 0502 101 00 10535 200</t>
  </si>
  <si>
    <t xml:space="preserve">919 0502 101 00 10634 200</t>
  </si>
  <si>
    <t xml:space="preserve">919 0503 112 00 10237 600</t>
  </si>
  <si>
    <t xml:space="preserve">919 0503 115 00 10141 600</t>
  </si>
  <si>
    <t xml:space="preserve">919 0503 117 00 10239 200</t>
  </si>
  <si>
    <t xml:space="preserve">919 0505 103 00 10135 200</t>
  </si>
  <si>
    <t xml:space="preserve">919 0505 116 00 10142 600</t>
  </si>
  <si>
    <t xml:space="preserve">919 1006 081 00 10126 600</t>
  </si>
  <si>
    <t xml:space="preserve">919 0503 115 00 10346 600</t>
  </si>
  <si>
    <t xml:space="preserve">900 1004 042 00 L4970 300</t>
  </si>
  <si>
    <r>
      <rPr>
        <b val="true"/>
        <sz val="14"/>
        <rFont val="PT Astra Serif"/>
        <family val="1"/>
        <charset val="1"/>
      </rPr>
      <t xml:space="preserve">4. Источники финансирования:
</t>
    </r>
    <r>
      <rPr>
        <sz val="14"/>
        <rFont val="PT Astra Serif"/>
        <family val="1"/>
        <charset val="1"/>
      </rPr>
      <t xml:space="preserve">В связи с заключением дополнительного соглашения к договору о предоставлении бюджетного кредита о реструктуризации уменьшаются строки «</t>
    </r>
    <r>
      <rPr>
        <sz val="14"/>
        <rFont val="Times New Roman"/>
        <family val="1"/>
        <charset val="1"/>
      </rPr>
      <t xml:space="preserve">Погашение бюджетами городских округов кредитов из других бюджетов бюджетной системы Российской Федерации в валюте Российской Федерации (бюджетные кредиты, предоставленные для погашения долговых обязательств муниципального образования)</t>
    </r>
    <r>
      <rPr>
        <sz val="14"/>
        <rFont val="PT Astra Serif"/>
        <family val="1"/>
        <charset val="1"/>
      </rPr>
      <t xml:space="preserve">» и «</t>
    </r>
    <r>
      <rPr>
        <sz val="14"/>
        <rFont val="Times New Roman"/>
        <family val="1"/>
        <charset val="1"/>
      </rPr>
      <t xml:space="preserve">Привлечение городскими округами кредитов от кредитных организаций в валюте Российской Федерации» </t>
    </r>
    <r>
      <rPr>
        <sz val="14"/>
        <rFont val="PT Astra Serif"/>
        <family val="1"/>
        <charset val="1"/>
      </rPr>
      <t xml:space="preserve"> на 3131,8 т.р. каждая.</t>
    </r>
  </si>
  <si>
    <r>
      <rPr>
        <b val="true"/>
        <sz val="14"/>
        <rFont val="PT Astra Serif"/>
        <family val="1"/>
        <charset val="1"/>
      </rPr>
      <t xml:space="preserve">5.</t>
    </r>
    <r>
      <rPr>
        <sz val="14"/>
        <rFont val="PT Astra Serif"/>
        <family val="1"/>
        <charset val="1"/>
      </rPr>
      <t xml:space="preserve">  Итог сбалансированности бюджета:</t>
    </r>
  </si>
  <si>
    <t xml:space="preserve">(тыс.руб.)</t>
  </si>
  <si>
    <t xml:space="preserve">Дотации, субсидии, субвенции, иные межбюджетные трансферты</t>
  </si>
  <si>
    <t xml:space="preserve">Источники финансирования</t>
  </si>
  <si>
    <t xml:space="preserve">Начальник финансового управления
администрации Анжеро-Судженского городского округа</t>
  </si>
  <si>
    <t xml:space="preserve"> </t>
  </si>
</sst>
</file>

<file path=xl/styles.xml><?xml version="1.0" encoding="utf-8"?>
<styleSheet xmlns="http://schemas.openxmlformats.org/spreadsheetml/2006/main">
  <numFmts count="16">
    <numFmt numFmtId="164" formatCode="General"/>
    <numFmt numFmtId="165" formatCode="0%"/>
    <numFmt numFmtId="166" formatCode="dd/mmm"/>
    <numFmt numFmtId="167" formatCode="General"/>
    <numFmt numFmtId="168" formatCode="0.00"/>
    <numFmt numFmtId="169" formatCode="@"/>
    <numFmt numFmtId="170" formatCode="0.0"/>
    <numFmt numFmtId="171" formatCode="0.00000"/>
    <numFmt numFmtId="172" formatCode="\ * #,##0.00&quot;    &quot;;\-* #,##0.00&quot;    &quot;;\ * \-#&quot;    &quot;;\ @\ "/>
    <numFmt numFmtId="173" formatCode="#,##0.00000"/>
    <numFmt numFmtId="174" formatCode="#,##0.0000"/>
    <numFmt numFmtId="175" formatCode="#,##0.00"/>
    <numFmt numFmtId="176" formatCode="#,##0.0"/>
    <numFmt numFmtId="177" formatCode="0.0000"/>
    <numFmt numFmtId="178" formatCode="0"/>
    <numFmt numFmtId="179" formatCode="0.000000"/>
  </numFmts>
  <fonts count="42">
    <font>
      <sz val="10"/>
      <name val="Arial Cyr"/>
      <family val="0"/>
      <charset val="1"/>
    </font>
    <font>
      <sz val="10"/>
      <name val="Arial"/>
      <family val="0"/>
    </font>
    <font>
      <sz val="10"/>
      <name val="Arial"/>
      <family val="0"/>
    </font>
    <font>
      <sz val="10"/>
      <name val="Arial"/>
      <family val="0"/>
    </font>
    <font>
      <b val="true"/>
      <sz val="13"/>
      <name val="Times New Roman"/>
      <family val="1"/>
      <charset val="1"/>
    </font>
    <font>
      <sz val="13"/>
      <name val="Times New Roman"/>
      <family val="1"/>
      <charset val="1"/>
    </font>
    <font>
      <b val="true"/>
      <i val="true"/>
      <sz val="13"/>
      <name val="Times New Roman"/>
      <family val="1"/>
      <charset val="1"/>
    </font>
    <font>
      <b val="true"/>
      <u val="single"/>
      <sz val="13"/>
      <name val="Times New Roman"/>
      <family val="1"/>
      <charset val="1"/>
    </font>
    <font>
      <b val="true"/>
      <sz val="11"/>
      <name val="Times New Roman"/>
      <family val="1"/>
      <charset val="1"/>
    </font>
    <font>
      <sz val="11"/>
      <name val="Times New Roman"/>
      <family val="1"/>
      <charset val="1"/>
    </font>
    <font>
      <sz val="10"/>
      <name val="Times New Roman"/>
      <family val="1"/>
      <charset val="1"/>
    </font>
    <font>
      <vertAlign val="superscript"/>
      <sz val="11"/>
      <name val="Times New Roman"/>
      <family val="1"/>
      <charset val="1"/>
    </font>
    <font>
      <sz val="12"/>
      <name val="Times New Roman"/>
      <family val="1"/>
      <charset val="1"/>
    </font>
    <font>
      <b val="true"/>
      <sz val="12"/>
      <name val="Times New Roman"/>
      <family val="1"/>
      <charset val="1"/>
    </font>
    <font>
      <u val="single"/>
      <sz val="13"/>
      <name val="Times New Roman"/>
      <family val="1"/>
      <charset val="1"/>
    </font>
    <font>
      <sz val="12"/>
      <name val="Arial Cyr"/>
      <family val="0"/>
      <charset val="1"/>
    </font>
    <font>
      <sz val="8"/>
      <name val="Times New Roman"/>
      <family val="1"/>
      <charset val="1"/>
    </font>
    <font>
      <b val="true"/>
      <sz val="10"/>
      <name val="Times New Roman"/>
      <family val="1"/>
      <charset val="1"/>
    </font>
    <font>
      <b val="true"/>
      <i val="true"/>
      <sz val="12"/>
      <name val="Times New Roman"/>
      <family val="1"/>
      <charset val="1"/>
    </font>
    <font>
      <i val="true"/>
      <sz val="13"/>
      <name val="Times New Roman"/>
      <family val="1"/>
      <charset val="1"/>
    </font>
    <font>
      <i val="true"/>
      <sz val="10"/>
      <name val="Arial Cyr"/>
      <family val="0"/>
      <charset val="1"/>
    </font>
    <font>
      <sz val="8"/>
      <name val="Arial Cyr"/>
      <family val="0"/>
      <charset val="1"/>
    </font>
    <font>
      <b val="true"/>
      <i val="true"/>
      <sz val="11"/>
      <name val="Times New Roman"/>
      <family val="1"/>
      <charset val="1"/>
    </font>
    <font>
      <i val="true"/>
      <sz val="10"/>
      <name val="Times New Roman"/>
      <family val="1"/>
      <charset val="1"/>
    </font>
    <font>
      <sz val="14"/>
      <name val="PT Astra Serif"/>
      <family val="1"/>
      <charset val="1"/>
    </font>
    <font>
      <b val="true"/>
      <sz val="14"/>
      <name val="PT Astra Serif"/>
      <family val="1"/>
      <charset val="1"/>
    </font>
    <font>
      <u val="single"/>
      <sz val="14"/>
      <name val="Times New Roman"/>
      <family val="1"/>
      <charset val="1"/>
    </font>
    <font>
      <sz val="14"/>
      <name val="Times New Roman"/>
      <family val="1"/>
      <charset val="1"/>
    </font>
    <font>
      <b val="true"/>
      <u val="single"/>
      <sz val="14"/>
      <name val="Times New Roman"/>
      <family val="1"/>
      <charset val="1"/>
    </font>
    <font>
      <u val="single"/>
      <sz val="14"/>
      <name val="PT Astra Serif"/>
      <family val="1"/>
      <charset val="1"/>
    </font>
    <font>
      <u val="single"/>
      <sz val="14"/>
      <color rgb="FF5983B0"/>
      <name val="PT Astra Serif"/>
      <family val="1"/>
      <charset val="1"/>
    </font>
    <font>
      <sz val="14"/>
      <color rgb="FF5983B0"/>
      <name val="PT Astra Serif"/>
      <family val="1"/>
      <charset val="1"/>
    </font>
    <font>
      <sz val="14"/>
      <color rgb="FF3465A4"/>
      <name val="PT Astra Serif"/>
      <family val="1"/>
      <charset val="1"/>
    </font>
    <font>
      <sz val="14"/>
      <name val="Arial Cyr"/>
      <family val="0"/>
      <charset val="1"/>
    </font>
    <font>
      <u val="single"/>
      <sz val="14"/>
      <color rgb="FF3465A4"/>
      <name val="PT Astra Serif"/>
      <family val="1"/>
      <charset val="1"/>
    </font>
    <font>
      <b val="true"/>
      <sz val="14"/>
      <color rgb="FF3465A4"/>
      <name val="PT Astra Serif"/>
      <family val="1"/>
      <charset val="1"/>
    </font>
    <font>
      <b val="true"/>
      <i val="true"/>
      <sz val="14"/>
      <name val="PT Astra Serif"/>
      <family val="1"/>
      <charset val="1"/>
    </font>
    <font>
      <b val="true"/>
      <u val="single"/>
      <sz val="14"/>
      <name val="PT Astra Serif"/>
      <family val="1"/>
      <charset val="1"/>
    </font>
    <font>
      <b val="true"/>
      <sz val="14"/>
      <name val="Times New Roman"/>
      <family val="1"/>
      <charset val="1"/>
    </font>
    <font>
      <i val="true"/>
      <sz val="14"/>
      <name val="PT Astra Serif"/>
      <family val="1"/>
      <charset val="1"/>
    </font>
    <font>
      <sz val="9"/>
      <name val="PT Astra Serif"/>
      <family val="1"/>
      <charset val="1"/>
    </font>
    <font>
      <sz val="9"/>
      <name val="Arial Cyr"/>
      <family val="0"/>
      <charset val="1"/>
    </font>
  </fonts>
  <fills count="3">
    <fill>
      <patternFill patternType="none"/>
    </fill>
    <fill>
      <patternFill patternType="gray125"/>
    </fill>
    <fill>
      <patternFill patternType="solid">
        <fgColor rgb="FFFFFFFF"/>
        <bgColor rgb="FFFFFFCC"/>
      </patternFill>
    </fill>
  </fills>
  <borders count="13">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style="thin"/>
      <bottom/>
      <diagonal/>
    </border>
    <border diagonalUp="false" diagonalDown="false">
      <left style="medium"/>
      <right style="thin"/>
      <top style="medium"/>
      <bottom style="medium"/>
      <diagonal/>
    </border>
    <border diagonalUp="false" diagonalDown="false">
      <left style="thin"/>
      <right style="thin"/>
      <top/>
      <bottom style="medium"/>
      <diagonal/>
    </border>
    <border diagonalUp="false" diagonalDown="false">
      <left style="thin"/>
      <right style="medium"/>
      <top/>
      <bottom style="medium"/>
      <diagonal/>
    </border>
    <border diagonalUp="false" diagonalDown="false">
      <left style="thin"/>
      <right style="thin"/>
      <top style="thin"/>
      <bottom/>
      <diagonal/>
    </border>
    <border diagonalUp="false" diagonalDown="false">
      <left/>
      <right style="thin"/>
      <top style="thin"/>
      <bottom style="thin"/>
      <diagonal/>
    </border>
    <border diagonalUp="false" diagonalDown="false">
      <left style="thin"/>
      <right style="thin"/>
      <top/>
      <bottom style="thin"/>
      <diagonal/>
    </border>
    <border diagonalUp="false" diagonalDown="false">
      <left style="thin"/>
      <right style="thin"/>
      <top/>
      <bottom/>
      <diagonal/>
    </border>
    <border diagonalUp="false" diagonalDown="false">
      <left/>
      <right/>
      <top style="thin"/>
      <bottom style="thin"/>
      <diagonal/>
    </border>
    <border diagonalUp="false" diagonalDown="false">
      <left/>
      <right/>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2"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cellStyleXfs>
  <cellXfs count="24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true" applyAlignment="true" applyProtection="true">
      <alignment horizontal="center" vertical="top" textRotation="0" wrapText="true" indent="0" shrinkToFit="false"/>
      <protection locked="true" hidden="false"/>
    </xf>
    <xf numFmtId="164" fontId="4" fillId="0" borderId="0" xfId="0" applyFont="true" applyBorder="true" applyAlignment="true" applyProtection="true">
      <alignment horizontal="left" vertical="bottom" textRotation="0" wrapText="true" indent="0" shrinkToFit="false"/>
      <protection locked="true" hidden="false"/>
    </xf>
    <xf numFmtId="166" fontId="6" fillId="0" borderId="0" xfId="0" applyFont="true" applyBorder="false" applyAlignment="true" applyProtection="true">
      <alignment horizontal="left" vertical="bottom" textRotation="0" wrapText="true" indent="0" shrinkToFit="false"/>
      <protection locked="true" hidden="false"/>
    </xf>
    <xf numFmtId="166" fontId="5" fillId="0" borderId="0" xfId="0" applyFont="true" applyBorder="true" applyAlignment="true" applyProtection="true">
      <alignment horizontal="left" vertical="top" textRotation="0" wrapText="true" indent="0" shrinkToFit="false"/>
      <protection locked="true" hidden="false"/>
    </xf>
    <xf numFmtId="166" fontId="5"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true" indent="0" shrinkToFit="false"/>
      <protection locked="true" hidden="false"/>
    </xf>
    <xf numFmtId="164" fontId="4" fillId="0" borderId="0" xfId="0" applyFont="true" applyBorder="true" applyAlignment="true" applyProtection="true">
      <alignment horizontal="left" vertical="center" textRotation="0" wrapText="true" indent="0" shrinkToFit="false"/>
      <protection locked="true" hidden="false"/>
    </xf>
    <xf numFmtId="164" fontId="8"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center" vertical="center" textRotation="0" wrapText="true" indent="0" shrinkToFit="false"/>
      <protection locked="true" hidden="false"/>
    </xf>
    <xf numFmtId="164" fontId="9" fillId="0" borderId="2" xfId="0" applyFont="true" applyBorder="true" applyAlignment="true" applyProtection="true">
      <alignment horizontal="general" vertical="center" textRotation="0" wrapText="true" indent="0" shrinkToFit="false"/>
      <protection locked="true" hidden="false"/>
    </xf>
    <xf numFmtId="164" fontId="9" fillId="0" borderId="1" xfId="0" applyFont="true" applyBorder="true" applyAlignment="true" applyProtection="true">
      <alignment horizontal="general" vertical="bottom" textRotation="0" wrapText="true" indent="0" shrinkToFit="false"/>
      <protection locked="true" hidden="false"/>
    </xf>
    <xf numFmtId="164" fontId="10" fillId="0" borderId="1" xfId="0" applyFont="true" applyBorder="true" applyAlignment="true" applyProtection="true">
      <alignment horizontal="general" vertical="bottom" textRotation="0" wrapText="true" indent="0" shrinkToFit="false"/>
      <protection locked="true" hidden="false"/>
    </xf>
    <xf numFmtId="164" fontId="9" fillId="0" borderId="1" xfId="0" applyFont="true" applyBorder="true" applyAlignment="true" applyProtection="true">
      <alignment horizontal="general" vertical="top" textRotation="0" wrapText="true" indent="0" shrinkToFit="false"/>
      <protection locked="true" hidden="false"/>
    </xf>
    <xf numFmtId="164" fontId="9" fillId="2" borderId="3" xfId="0" applyFont="true" applyBorder="true" applyAlignment="true" applyProtection="true">
      <alignment horizontal="general" vertical="bottom" textRotation="0" wrapText="true" indent="0" shrinkToFit="false"/>
      <protection locked="true" hidden="false"/>
    </xf>
    <xf numFmtId="164" fontId="9" fillId="0" borderId="2" xfId="0" applyFont="true" applyBorder="true" applyAlignment="true" applyProtection="true">
      <alignment horizontal="general" vertical="bottom" textRotation="0" wrapText="true" indent="0" shrinkToFit="false"/>
      <protection locked="true" hidden="false"/>
    </xf>
    <xf numFmtId="164" fontId="9" fillId="0" borderId="2" xfId="0" applyFont="true" applyBorder="true" applyAlignment="true" applyProtection="true">
      <alignment horizontal="general" vertical="top" textRotation="0" wrapText="true" indent="0" shrinkToFit="false"/>
      <protection locked="true" hidden="false"/>
    </xf>
    <xf numFmtId="164" fontId="9" fillId="2" borderId="1" xfId="0" applyFont="true" applyBorder="true" applyAlignment="true" applyProtection="true">
      <alignment horizontal="justify" vertical="top" textRotation="0" wrapText="true" indent="0" shrinkToFit="false"/>
      <protection locked="true" hidden="false"/>
    </xf>
    <xf numFmtId="164" fontId="9" fillId="2" borderId="2" xfId="0" applyFont="true" applyBorder="true" applyAlignment="true" applyProtection="true">
      <alignment horizontal="general" vertical="bottom" textRotation="0" wrapText="true" indent="0" shrinkToFit="false"/>
      <protection locked="true" hidden="false"/>
    </xf>
    <xf numFmtId="164" fontId="9" fillId="2" borderId="1" xfId="0" applyFont="true" applyBorder="true" applyAlignment="true" applyProtection="true">
      <alignment horizontal="left" vertical="bottom" textRotation="0" wrapText="true" indent="0" shrinkToFit="false"/>
      <protection locked="true" hidden="false"/>
    </xf>
    <xf numFmtId="164" fontId="8" fillId="0" borderId="4" xfId="0" applyFont="true" applyBorder="true" applyAlignment="true" applyProtection="true">
      <alignment horizontal="general" vertical="top" textRotation="0" wrapText="true" indent="0" shrinkToFit="false"/>
      <protection locked="true" hidden="false"/>
    </xf>
    <xf numFmtId="164" fontId="12" fillId="0" borderId="5" xfId="0" applyFont="true" applyBorder="true" applyAlignment="true" applyProtection="true">
      <alignment horizontal="left" vertical="bottom" textRotation="0" wrapText="true" indent="0" shrinkToFit="false"/>
      <protection locked="true" hidden="false"/>
    </xf>
    <xf numFmtId="167" fontId="13" fillId="0" borderId="5" xfId="0" applyFont="true" applyBorder="true" applyAlignment="true" applyProtection="true">
      <alignment horizontal="right" vertical="bottom" textRotation="0" wrapText="true" indent="0" shrinkToFit="false"/>
      <protection locked="true" hidden="false"/>
    </xf>
    <xf numFmtId="164" fontId="12" fillId="0" borderId="6" xfId="0" applyFont="true" applyBorder="true" applyAlignment="true" applyProtection="true">
      <alignment horizontal="left" vertical="bottom" textRotation="0" wrapText="true" indent="0" shrinkToFit="false"/>
      <protection locked="true" hidden="false"/>
    </xf>
    <xf numFmtId="168" fontId="4" fillId="0" borderId="0" xfId="0" applyFont="true" applyBorder="true" applyAlignment="true" applyProtection="true">
      <alignment horizontal="left" vertical="top" textRotation="0" wrapText="true" indent="0" shrinkToFit="false"/>
      <protection locked="true" hidden="false"/>
    </xf>
    <xf numFmtId="166" fontId="6" fillId="0" borderId="0" xfId="0" applyFont="true" applyBorder="true" applyAlignment="true" applyProtection="true">
      <alignment horizontal="left" vertical="bottom" textRotation="0" wrapText="true" indent="0" shrinkToFit="false"/>
      <protection locked="true" hidden="false"/>
    </xf>
    <xf numFmtId="164" fontId="4" fillId="0" borderId="0" xfId="0" applyFont="true" applyBorder="true" applyAlignment="true" applyProtection="true">
      <alignment horizontal="left" vertical="bottom" textRotation="0" wrapText="false" indent="0" shrinkToFit="false"/>
      <protection locked="true" hidden="false"/>
    </xf>
    <xf numFmtId="169" fontId="0" fillId="0" borderId="0" xfId="0" applyFont="true" applyBorder="false" applyAlignment="true" applyProtection="true">
      <alignment horizontal="general" vertical="bottom" textRotation="0" wrapText="false" indent="0" shrinkToFit="false"/>
      <protection locked="true" hidden="false"/>
    </xf>
    <xf numFmtId="164" fontId="14" fillId="0" borderId="0" xfId="0" applyFont="true" applyBorder="true" applyAlignment="true" applyProtection="true">
      <alignment horizontal="left" vertical="bottom" textRotation="0" wrapText="tru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9" fontId="5" fillId="0" borderId="0" xfId="0" applyFont="true" applyBorder="true" applyAlignment="true" applyProtection="true">
      <alignment horizontal="left" vertical="bottom" textRotation="0" wrapText="tru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true" applyAlignment="true" applyProtection="true">
      <alignment horizontal="right" vertical="bottom" textRotation="0" wrapText="false" indent="0" shrinkToFit="false"/>
      <protection locked="true" hidden="false"/>
    </xf>
    <xf numFmtId="164" fontId="17" fillId="0" borderId="1" xfId="0" applyFont="true" applyBorder="tru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true" hidden="false"/>
    </xf>
    <xf numFmtId="169" fontId="12" fillId="0" borderId="1" xfId="0" applyFont="true" applyBorder="true" applyAlignment="true" applyProtection="true">
      <alignment horizontal="left" vertical="center" textRotation="0" wrapText="false" indent="0" shrinkToFit="false"/>
      <protection locked="true" hidden="false"/>
    </xf>
    <xf numFmtId="164" fontId="12" fillId="0" borderId="1" xfId="0" applyFont="true" applyBorder="true" applyAlignment="true" applyProtection="true">
      <alignment horizontal="right" vertical="center" textRotation="0" wrapText="false" indent="0" shrinkToFit="false"/>
      <protection locked="true" hidden="false"/>
    </xf>
    <xf numFmtId="170" fontId="12" fillId="0" borderId="1" xfId="0" applyFont="true" applyBorder="true" applyAlignment="true" applyProtection="true">
      <alignment horizontal="right" vertical="center" textRotation="0" wrapText="false" indent="0" shrinkToFit="false"/>
      <protection locked="true" hidden="false"/>
    </xf>
    <xf numFmtId="170" fontId="12" fillId="0" borderId="1" xfId="0" applyFont="true" applyBorder="true" applyAlignment="true" applyProtection="true">
      <alignment horizontal="general" vertical="bottom" textRotation="0" wrapText="false" indent="0" shrinkToFit="false"/>
      <protection locked="true" hidden="false"/>
    </xf>
    <xf numFmtId="164" fontId="12" fillId="0" borderId="7" xfId="0" applyFont="true" applyBorder="true" applyAlignment="true" applyProtection="true">
      <alignment horizontal="center" vertical="center" textRotation="0" wrapText="false" indent="0" shrinkToFit="false"/>
      <protection locked="true" hidden="false"/>
    </xf>
    <xf numFmtId="169" fontId="12" fillId="0" borderId="2" xfId="0" applyFont="true" applyBorder="true" applyAlignment="true" applyProtection="true">
      <alignment horizontal="left" vertical="center" textRotation="0" wrapText="false" indent="0" shrinkToFit="false"/>
      <protection locked="true" hidden="false"/>
    </xf>
    <xf numFmtId="169" fontId="12" fillId="0" borderId="8" xfId="0" applyFont="true" applyBorder="true" applyAlignment="true" applyProtection="true">
      <alignment horizontal="left" vertical="center" textRotation="0" wrapText="false" indent="0" shrinkToFit="false"/>
      <protection locked="true" hidden="false"/>
    </xf>
    <xf numFmtId="164" fontId="12" fillId="0" borderId="1" xfId="0" applyFont="true" applyBorder="true" applyAlignment="true" applyProtection="true">
      <alignment horizontal="right" vertical="bottom" textRotation="0" wrapText="false" indent="0" shrinkToFit="false"/>
      <protection locked="true" hidden="false"/>
    </xf>
    <xf numFmtId="169" fontId="12" fillId="0" borderId="2" xfId="0" applyFont="true" applyBorder="true" applyAlignment="true" applyProtection="true">
      <alignment horizontal="left" vertical="bottom" textRotation="0" wrapText="false" indent="0" shrinkToFit="false"/>
      <protection locked="true" hidden="false"/>
    </xf>
    <xf numFmtId="169" fontId="12" fillId="0" borderId="8" xfId="0" applyFont="true" applyBorder="true" applyAlignment="true" applyProtection="true">
      <alignment horizontal="left" vertical="bottom" textRotation="0" wrapText="false" indent="0" shrinkToFit="false"/>
      <protection locked="true" hidden="false"/>
    </xf>
    <xf numFmtId="170" fontId="12" fillId="0" borderId="1" xfId="0" applyFont="true" applyBorder="true" applyAlignment="true" applyProtection="true">
      <alignment horizontal="right" vertical="bottom" textRotation="0" wrapText="false" indent="0" shrinkToFit="false"/>
      <protection locked="true" hidden="false"/>
    </xf>
    <xf numFmtId="168" fontId="12" fillId="0" borderId="1" xfId="0" applyFont="true" applyBorder="true" applyAlignment="true" applyProtection="true">
      <alignment horizontal="right" vertical="bottom" textRotation="0" wrapText="false" indent="0" shrinkToFit="false"/>
      <protection locked="true" hidden="false"/>
    </xf>
    <xf numFmtId="169" fontId="18" fillId="0" borderId="1" xfId="0" applyFont="true" applyBorder="true" applyAlignment="true" applyProtection="true">
      <alignment horizontal="general" vertical="bottom" textRotation="0" wrapText="false" indent="0" shrinkToFit="false"/>
      <protection locked="true" hidden="false"/>
    </xf>
    <xf numFmtId="169" fontId="18" fillId="0" borderId="1" xfId="0" applyFont="true" applyBorder="true" applyAlignment="true" applyProtection="true">
      <alignment horizontal="center" vertical="bottom" textRotation="0" wrapText="false" indent="0" shrinkToFit="false"/>
      <protection locked="true" hidden="false"/>
    </xf>
    <xf numFmtId="164" fontId="18" fillId="0" borderId="1" xfId="0" applyFont="true" applyBorder="true" applyAlignment="true" applyProtection="true">
      <alignment horizontal="general" vertical="bottom" textRotation="0" wrapText="false" indent="0" shrinkToFit="false"/>
      <protection locked="true" hidden="false"/>
    </xf>
    <xf numFmtId="170" fontId="18" fillId="0" borderId="1" xfId="0" applyFont="true" applyBorder="true" applyAlignment="true" applyProtection="true">
      <alignment horizontal="general" vertical="bottom" textRotation="0" wrapText="false" indent="0" shrinkToFit="false"/>
      <protection locked="true" hidden="false"/>
    </xf>
    <xf numFmtId="170" fontId="0" fillId="0" borderId="0" xfId="0" applyFont="true" applyBorder="false" applyAlignment="true" applyProtection="true">
      <alignment horizontal="general" vertical="bottom" textRotation="0" wrapText="false" indent="0" shrinkToFit="false"/>
      <protection locked="true" hidden="false"/>
    </xf>
    <xf numFmtId="169" fontId="18" fillId="0" borderId="0" xfId="0" applyFont="true" applyBorder="true" applyAlignment="true" applyProtection="true">
      <alignment horizontal="general" vertical="bottom" textRotation="0" wrapText="false" indent="0" shrinkToFit="false"/>
      <protection locked="true" hidden="false"/>
    </xf>
    <xf numFmtId="169" fontId="18" fillId="0" borderId="0" xfId="0" applyFont="true" applyBorder="true" applyAlignment="true" applyProtection="true">
      <alignment horizontal="center" vertical="bottom" textRotation="0" wrapText="false" indent="0" shrinkToFit="false"/>
      <protection locked="true" hidden="false"/>
    </xf>
    <xf numFmtId="164" fontId="18" fillId="0" borderId="0" xfId="0" applyFont="true" applyBorder="true" applyAlignment="true" applyProtection="true">
      <alignment horizontal="general" vertical="bottom" textRotation="0" wrapText="false" indent="0" shrinkToFit="false"/>
      <protection locked="true" hidden="false"/>
    </xf>
    <xf numFmtId="170" fontId="18" fillId="0" borderId="0" xfId="0" applyFont="true" applyBorder="true" applyAlignment="true" applyProtection="true">
      <alignment horizontal="general" vertical="bottom" textRotation="0" wrapText="false" indent="0" shrinkToFit="false"/>
      <protection locked="true" hidden="false"/>
    </xf>
    <xf numFmtId="169" fontId="4" fillId="0" borderId="0" xfId="0" applyFont="true" applyBorder="true" applyAlignment="true" applyProtection="true">
      <alignment horizontal="left" vertical="bottom" textRotation="0" wrapText="false" indent="0" shrinkToFit="false"/>
      <protection locked="true" hidden="false"/>
    </xf>
    <xf numFmtId="164" fontId="14" fillId="0" borderId="0" xfId="0" applyFont="true" applyBorder="true" applyAlignment="true" applyProtection="true">
      <alignment horizontal="left" vertical="center"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false" applyAlignment="true" applyProtection="true">
      <alignment horizontal="left" vertical="bottom" textRotation="0" wrapText="true" indent="0" shrinkToFit="false"/>
      <protection locked="true" hidden="false"/>
    </xf>
    <xf numFmtId="164" fontId="14" fillId="0" borderId="0" xfId="0" applyFont="true" applyBorder="false" applyAlignment="true" applyProtection="true">
      <alignment horizontal="left" vertical="bottom" textRotation="0" wrapText="true" indent="0" shrinkToFit="false"/>
      <protection locked="true" hidden="false"/>
    </xf>
    <xf numFmtId="164" fontId="19" fillId="0" borderId="0" xfId="0" applyFont="true" applyBorder="true" applyAlignment="true" applyProtection="true">
      <alignment horizontal="left" vertical="bottom" textRotation="0" wrapText="true" indent="0" shrinkToFit="false"/>
      <protection locked="true" hidden="false"/>
    </xf>
    <xf numFmtId="164" fontId="20" fillId="0" borderId="0" xfId="0" applyFont="tru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left" vertical="center" textRotation="0" wrapText="false" indent="0" shrinkToFit="false"/>
      <protection locked="true" hidden="false"/>
    </xf>
    <xf numFmtId="169" fontId="12" fillId="0" borderId="1" xfId="0" applyFont="true" applyBorder="true" applyAlignment="true" applyProtection="true">
      <alignment horizontal="left" vertical="bottom" textRotation="0" wrapText="fals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9" fontId="12" fillId="0" borderId="1" xfId="0" applyFont="true" applyBorder="true" applyAlignment="true" applyProtection="true">
      <alignment horizontal="center" vertical="bottom" textRotation="0" wrapText="false" indent="0" shrinkToFit="false"/>
      <protection locked="true" hidden="false"/>
    </xf>
    <xf numFmtId="167" fontId="12" fillId="0" borderId="1" xfId="0" applyFont="true" applyBorder="true" applyAlignment="true" applyProtection="true">
      <alignment horizontal="general" vertical="bottom" textRotation="0" wrapText="false" indent="0" shrinkToFit="false"/>
      <protection locked="true" hidden="false"/>
    </xf>
    <xf numFmtId="164" fontId="12" fillId="0" borderId="9" xfId="0" applyFont="true" applyBorder="true" applyAlignment="true" applyProtection="true">
      <alignment horizontal="general" vertical="center" textRotation="0" wrapText="false" indent="0" shrinkToFit="false"/>
      <protection locked="true" hidden="false"/>
    </xf>
    <xf numFmtId="164" fontId="12" fillId="0" borderId="10" xfId="0" applyFont="true" applyBorder="true" applyAlignment="true" applyProtection="true">
      <alignment horizontal="center" vertical="center" textRotation="0" wrapText="false" indent="0" shrinkToFit="false"/>
      <protection locked="true" hidden="false"/>
    </xf>
    <xf numFmtId="170" fontId="0" fillId="0" borderId="1" xfId="0" applyFont="true" applyBorder="true" applyAlignment="true" applyProtection="true">
      <alignment horizontal="general" vertical="bottom" textRotation="0" wrapText="false" indent="0" shrinkToFit="false"/>
      <protection locked="true" hidden="false"/>
    </xf>
    <xf numFmtId="169" fontId="12" fillId="0" borderId="0" xfId="0" applyFont="true" applyBorder="true" applyAlignment="true" applyProtection="true">
      <alignment horizontal="left" vertical="bottom" textRotation="0" wrapText="tru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9" fontId="12" fillId="0" borderId="0" xfId="0" applyFont="true" applyBorder="true" applyAlignment="true" applyProtection="true">
      <alignment horizontal="general" vertical="bottom" textRotation="0" wrapText="true" indent="0" shrinkToFit="false"/>
      <protection locked="true" hidden="false"/>
    </xf>
    <xf numFmtId="169" fontId="16" fillId="0" borderId="0" xfId="0" applyFont="true" applyBorder="true" applyAlignment="true" applyProtection="true">
      <alignment horizontal="left" vertical="bottom" textRotation="0" wrapText="true" indent="0" shrinkToFit="false"/>
      <protection locked="true" hidden="false"/>
    </xf>
    <xf numFmtId="169" fontId="16" fillId="0" borderId="0" xfId="0" applyFont="true" applyBorder="true" applyAlignment="true" applyProtection="true">
      <alignment horizontal="right" vertical="bottom" textRotation="0" wrapText="true" indent="0"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13" fillId="0" borderId="1" xfId="0" applyFont="true" applyBorder="true" applyAlignment="true" applyProtection="true">
      <alignment horizontal="center" vertical="bottom" textRotation="0" wrapText="false" indent="0" shrinkToFit="false"/>
      <protection locked="true" hidden="false"/>
    </xf>
    <xf numFmtId="164" fontId="12" fillId="0" borderId="1" xfId="0" applyFont="true" applyBorder="true" applyAlignment="true" applyProtection="true">
      <alignment horizontal="general" vertical="bottom" textRotation="0" wrapText="true" indent="0" shrinkToFit="false"/>
      <protection locked="true" hidden="false"/>
    </xf>
    <xf numFmtId="170" fontId="9" fillId="0" borderId="1" xfId="0" applyFont="true" applyBorder="true" applyAlignment="true" applyProtection="true">
      <alignment horizontal="general" vertical="center" textRotation="0" wrapText="false" indent="0" shrinkToFit="false"/>
      <protection locked="true" hidden="false"/>
    </xf>
    <xf numFmtId="164" fontId="9" fillId="0" borderId="1" xfId="0" applyFont="true" applyBorder="true" applyAlignment="true" applyProtection="true">
      <alignment horizontal="left" vertical="top" textRotation="0" wrapText="true" indent="0" shrinkToFit="false"/>
      <protection locked="true" hidden="false"/>
    </xf>
    <xf numFmtId="171" fontId="0" fillId="0" borderId="0" xfId="0" applyFont="true" applyBorder="false" applyAlignment="true" applyProtection="true">
      <alignment horizontal="general" vertical="bottom" textRotation="0" wrapText="false" indent="0" shrinkToFit="false"/>
      <protection locked="true" hidden="false"/>
    </xf>
    <xf numFmtId="164" fontId="12" fillId="0" borderId="1" xfId="0" applyFont="true" applyBorder="true" applyAlignment="true" applyProtection="true">
      <alignment horizontal="general" vertical="top"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70" fontId="9" fillId="0" borderId="9" xfId="0" applyFont="true" applyBorder="true" applyAlignment="true" applyProtection="true">
      <alignment horizontal="general" vertical="center" textRotation="0" wrapText="false" indent="0" shrinkToFit="false"/>
      <protection locked="true" hidden="false"/>
    </xf>
    <xf numFmtId="164" fontId="10" fillId="0" borderId="1" xfId="0" applyFont="true" applyBorder="true" applyAlignment="true" applyProtection="true">
      <alignment horizontal="left" vertical="bottom" textRotation="0" wrapText="false" indent="0" shrinkToFit="false"/>
      <protection locked="true" hidden="false"/>
    </xf>
    <xf numFmtId="164" fontId="12" fillId="0" borderId="7" xfId="0" applyFont="true" applyBorder="true" applyAlignment="true" applyProtection="true">
      <alignment horizontal="left" vertical="center" textRotation="0" wrapText="false" indent="0" shrinkToFit="false"/>
      <protection locked="true" hidden="false"/>
    </xf>
    <xf numFmtId="170" fontId="9" fillId="0" borderId="7" xfId="0" applyFont="true" applyBorder="true" applyAlignment="true" applyProtection="true">
      <alignment horizontal="general" vertical="center" textRotation="0" wrapText="false" indent="0" shrinkToFit="false"/>
      <protection locked="true" hidden="false"/>
    </xf>
    <xf numFmtId="170" fontId="0" fillId="0" borderId="1" xfId="0" applyFont="true" applyBorder="true" applyAlignment="true" applyProtection="true">
      <alignment horizontal="general" vertical="center" textRotation="0" wrapText="false" indent="0" shrinkToFit="false"/>
      <protection locked="true" hidden="false"/>
    </xf>
    <xf numFmtId="164" fontId="22" fillId="0" borderId="1" xfId="0" applyFont="true" applyBorder="true" applyAlignment="true" applyProtection="true">
      <alignment horizontal="general" vertical="bottom" textRotation="0" wrapText="false" indent="0" shrinkToFit="false"/>
      <protection locked="true" hidden="false"/>
    </xf>
    <xf numFmtId="170" fontId="22" fillId="0" borderId="1" xfId="0" applyFont="true" applyBorder="true" applyAlignment="true" applyProtection="true">
      <alignment horizontal="right" vertical="center" textRotation="0" wrapText="false" indent="0" shrinkToFit="false"/>
      <protection locked="true" hidden="false"/>
    </xf>
    <xf numFmtId="169" fontId="22" fillId="0" borderId="1" xfId="0" applyFont="true" applyBorder="true" applyAlignment="true" applyProtection="true">
      <alignment horizontal="left" vertical="bottom" textRotation="0" wrapText="false" indent="0" shrinkToFit="false"/>
      <protection locked="true" hidden="false"/>
    </xf>
    <xf numFmtId="170" fontId="22" fillId="0" borderId="1" xfId="0" applyFont="true" applyBorder="true" applyAlignment="true" applyProtection="true">
      <alignment horizontal="general" vertical="center" textRotation="0" wrapText="false" indent="0" shrinkToFit="false"/>
      <protection locked="true" hidden="false"/>
    </xf>
    <xf numFmtId="168" fontId="23" fillId="0" borderId="0" xfId="0" applyFont="true" applyBorder="true" applyAlignment="true" applyProtection="true">
      <alignment horizontal="left" vertical="bottom" textRotation="0" wrapText="true" indent="0" shrinkToFit="false"/>
      <protection locked="true" hidden="false"/>
    </xf>
    <xf numFmtId="170" fontId="5" fillId="0" borderId="0" xfId="0" applyFont="true" applyBorder="true" applyAlignment="true" applyProtection="true">
      <alignment horizontal="right" vertical="bottom" textRotation="0" wrapText="true" indent="0" shrinkToFit="false"/>
      <protection locked="true" hidden="false"/>
    </xf>
    <xf numFmtId="164" fontId="13" fillId="0" borderId="0" xfId="0" applyFont="true" applyBorder="true" applyAlignment="true" applyProtection="true">
      <alignment horizontal="left" vertical="bottom" textRotation="0" wrapText="true" indent="0" shrinkToFit="false"/>
      <protection locked="true" hidden="false"/>
    </xf>
    <xf numFmtId="170" fontId="13" fillId="0" borderId="0" xfId="0" applyFont="true" applyBorder="true" applyAlignment="true" applyProtection="true">
      <alignment horizontal="right" vertical="bottom" textRotation="0" wrapText="true" indent="0" shrinkToFit="false"/>
      <protection locked="true" hidden="false"/>
    </xf>
    <xf numFmtId="164" fontId="24" fillId="0" borderId="0" xfId="0" applyFont="true" applyBorder="false" applyAlignment="true" applyProtection="true">
      <alignment horizontal="general" vertical="bottom" textRotation="0" wrapText="false" indent="0" shrinkToFit="false"/>
      <protection locked="true" hidden="false"/>
    </xf>
    <xf numFmtId="170" fontId="24" fillId="0" borderId="0" xfId="0" applyFont="true" applyBorder="false" applyAlignment="true" applyProtection="true">
      <alignment horizontal="general" vertical="bottom" textRotation="0" wrapText="false" indent="0" shrinkToFit="false"/>
      <protection locked="false" hidden="false"/>
    </xf>
    <xf numFmtId="164" fontId="25" fillId="0" borderId="0" xfId="0" applyFont="true" applyBorder="true" applyAlignment="true" applyProtection="true">
      <alignment horizontal="center" vertical="bottom" textRotation="0" wrapText="false" indent="0" shrinkToFit="false"/>
      <protection locked="true" hidden="false"/>
    </xf>
    <xf numFmtId="164" fontId="25" fillId="0" borderId="0" xfId="0" applyFont="true" applyBorder="true" applyAlignment="true" applyProtection="true">
      <alignment horizontal="center" vertical="top" textRotation="0" wrapText="true" indent="0" shrinkToFit="false"/>
      <protection locked="true" hidden="false"/>
    </xf>
    <xf numFmtId="170" fontId="24" fillId="0" borderId="1" xfId="0" applyFont="true" applyBorder="true" applyAlignment="true" applyProtection="true">
      <alignment horizontal="right" vertical="bottom" textRotation="0" wrapText="true" indent="0" shrinkToFit="false"/>
      <protection locked="false" hidden="false"/>
    </xf>
    <xf numFmtId="164" fontId="24" fillId="0" borderId="0" xfId="0" applyFont="true" applyBorder="true" applyAlignment="true" applyProtection="true">
      <alignment horizontal="left" vertical="top" textRotation="0" wrapText="true" indent="0" shrinkToFit="false"/>
      <protection locked="true" hidden="false"/>
    </xf>
    <xf numFmtId="170" fontId="24" fillId="0" borderId="0" xfId="0" applyFont="true" applyBorder="true" applyAlignment="true" applyProtection="true">
      <alignment horizontal="right" vertical="bottom" textRotation="0" wrapText="true" indent="0" shrinkToFit="false"/>
      <protection locked="false" hidden="false"/>
    </xf>
    <xf numFmtId="164" fontId="24" fillId="0" borderId="0" xfId="0" applyFont="true" applyBorder="false" applyAlignment="true" applyProtection="true">
      <alignment horizontal="left" vertical="top" textRotation="0" wrapText="true" indent="0" shrinkToFit="false"/>
      <protection locked="true" hidden="false"/>
    </xf>
    <xf numFmtId="164" fontId="24" fillId="0" borderId="0" xfId="0" applyFont="true" applyBorder="true" applyAlignment="true" applyProtection="true">
      <alignment horizontal="left" vertical="center" textRotation="0" wrapText="true" indent="0" shrinkToFit="false"/>
      <protection locked="true" hidden="false"/>
    </xf>
    <xf numFmtId="166" fontId="24" fillId="0" borderId="0" xfId="0" applyFont="true" applyBorder="true" applyAlignment="true" applyProtection="true">
      <alignment horizontal="left" vertical="bottom" textRotation="0" wrapText="true" indent="0" shrinkToFit="false"/>
      <protection locked="true" hidden="false"/>
    </xf>
    <xf numFmtId="170" fontId="25" fillId="0" borderId="1" xfId="15" applyFont="true" applyBorder="true" applyAlignment="true" applyProtection="true">
      <alignment horizontal="center" vertical="center" textRotation="0" wrapText="false" indent="0" shrinkToFit="false"/>
      <protection locked="true" hidden="false"/>
    </xf>
    <xf numFmtId="172" fontId="24" fillId="0" borderId="0" xfId="15" applyFont="true" applyBorder="true" applyAlignment="true" applyProtection="true">
      <alignment horizontal="general" vertical="bottom" textRotation="0" wrapText="false" indent="0" shrinkToFit="false"/>
      <protection locked="true" hidden="false"/>
    </xf>
    <xf numFmtId="166" fontId="24" fillId="0" borderId="0" xfId="0" applyFont="true" applyBorder="true" applyAlignment="true" applyProtection="true">
      <alignment horizontal="left" vertical="top" textRotation="0" wrapText="true" indent="0" shrinkToFit="false"/>
      <protection locked="true" hidden="false"/>
    </xf>
    <xf numFmtId="171" fontId="25" fillId="0" borderId="1" xfId="15" applyFont="true" applyBorder="true" applyAlignment="true" applyProtection="true">
      <alignment horizontal="center" vertical="center" textRotation="0" wrapText="false" indent="0" shrinkToFit="false"/>
      <protection locked="true" hidden="false"/>
    </xf>
    <xf numFmtId="166" fontId="24" fillId="0" borderId="0" xfId="0" applyFont="true" applyBorder="true" applyAlignment="true" applyProtection="true">
      <alignment horizontal="left" vertical="center" textRotation="0" wrapText="true" indent="0" shrinkToFit="false"/>
      <protection locked="true" hidden="false"/>
    </xf>
    <xf numFmtId="173" fontId="25" fillId="0" borderId="1" xfId="15" applyFont="true" applyBorder="true" applyAlignment="true" applyProtection="true">
      <alignment horizontal="center" vertical="center" textRotation="0" wrapText="false" indent="0" shrinkToFit="false"/>
      <protection locked="true" hidden="false"/>
    </xf>
    <xf numFmtId="174" fontId="25" fillId="0" borderId="1" xfId="15" applyFont="true" applyBorder="true" applyAlignment="true" applyProtection="true">
      <alignment horizontal="center" vertical="center" textRotation="0" wrapText="false" indent="0" shrinkToFit="false"/>
      <protection locked="true" hidden="false"/>
    </xf>
    <xf numFmtId="164" fontId="24" fillId="0" borderId="0" xfId="0" applyFont="true" applyBorder="true" applyAlignment="true" applyProtection="true">
      <alignment horizontal="right" vertical="center" textRotation="0" wrapText="true" indent="0" shrinkToFit="false"/>
      <protection locked="true" hidden="false"/>
    </xf>
    <xf numFmtId="164" fontId="24" fillId="2" borderId="1" xfId="0" applyFont="true" applyBorder="true" applyAlignment="true" applyProtection="true">
      <alignment horizontal="center" vertical="center" textRotation="0" wrapText="false" indent="0" shrinkToFit="false"/>
      <protection locked="true" hidden="false"/>
    </xf>
    <xf numFmtId="170" fontId="24" fillId="2" borderId="2" xfId="0" applyFont="true" applyBorder="true" applyAlignment="true" applyProtection="true">
      <alignment horizontal="center" vertical="center" textRotation="0" wrapText="true" indent="0" shrinkToFit="false"/>
      <protection locked="true" hidden="false"/>
    </xf>
    <xf numFmtId="170" fontId="24" fillId="2" borderId="1" xfId="0" applyFont="true" applyBorder="true" applyAlignment="true" applyProtection="true">
      <alignment horizontal="center" vertical="center" textRotation="0" wrapText="true" indent="0" shrinkToFit="false"/>
      <protection locked="true" hidden="false"/>
    </xf>
    <xf numFmtId="170" fontId="24" fillId="0" borderId="1" xfId="0" applyFont="true" applyBorder="true" applyAlignment="true" applyProtection="true">
      <alignment horizontal="center" vertical="center" textRotation="0" wrapText="true" indent="0" shrinkToFit="false"/>
      <protection locked="true" hidden="false"/>
    </xf>
    <xf numFmtId="164" fontId="24" fillId="2" borderId="0" xfId="0" applyFont="true" applyBorder="true" applyAlignment="true" applyProtection="true">
      <alignment horizontal="center" vertical="bottom" textRotation="0" wrapText="true" indent="0" shrinkToFit="false"/>
      <protection locked="true" hidden="false"/>
    </xf>
    <xf numFmtId="164" fontId="25" fillId="2" borderId="1" xfId="0" applyFont="true" applyBorder="true" applyAlignment="true" applyProtection="true">
      <alignment horizontal="left" vertical="center" textRotation="0" wrapText="false" indent="0" shrinkToFit="false"/>
      <protection locked="true" hidden="false"/>
    </xf>
    <xf numFmtId="175" fontId="25" fillId="0" borderId="1" xfId="0" applyFont="true" applyBorder="true" applyAlignment="true" applyProtection="true">
      <alignment horizontal="center" vertical="center" textRotation="0" wrapText="true" indent="0" shrinkToFit="false"/>
      <protection locked="true" hidden="false"/>
    </xf>
    <xf numFmtId="164" fontId="24" fillId="2" borderId="1" xfId="0" applyFont="true" applyBorder="true" applyAlignment="true" applyProtection="true">
      <alignment horizontal="left" vertical="center" textRotation="0" wrapText="true" indent="0" shrinkToFit="false"/>
      <protection locked="true" hidden="false"/>
    </xf>
    <xf numFmtId="176" fontId="24" fillId="2" borderId="1" xfId="0" applyFont="true" applyBorder="true" applyAlignment="true" applyProtection="true">
      <alignment horizontal="center" vertical="center" textRotation="0" wrapText="true" indent="0" shrinkToFit="false"/>
      <protection locked="true" hidden="false"/>
    </xf>
    <xf numFmtId="176" fontId="24" fillId="0" borderId="1" xfId="0" applyFont="true" applyBorder="true" applyAlignment="true" applyProtection="true">
      <alignment horizontal="center" vertical="center" textRotation="0" wrapText="true" indent="0" shrinkToFit="false"/>
      <protection locked="true" hidden="false"/>
    </xf>
    <xf numFmtId="176" fontId="24" fillId="0" borderId="1" xfId="15" applyFont="true" applyBorder="true" applyAlignment="true" applyProtection="true">
      <alignment horizontal="center" vertical="center" textRotation="0" wrapText="false" indent="0" shrinkToFit="false"/>
      <protection locked="true" hidden="false"/>
    </xf>
    <xf numFmtId="176" fontId="24" fillId="2" borderId="2" xfId="0" applyFont="true" applyBorder="true" applyAlignment="true" applyProtection="true">
      <alignment horizontal="center" vertical="center" textRotation="0" wrapText="true" indent="0" shrinkToFit="false"/>
      <protection locked="true" hidden="false"/>
    </xf>
    <xf numFmtId="175" fontId="24" fillId="2" borderId="2" xfId="0" applyFont="true" applyBorder="true" applyAlignment="true" applyProtection="true">
      <alignment horizontal="center" vertical="center" textRotation="0" wrapText="true" indent="0" shrinkToFit="false"/>
      <protection locked="true" hidden="false"/>
    </xf>
    <xf numFmtId="175" fontId="24" fillId="2" borderId="1" xfId="0" applyFont="true" applyBorder="true" applyAlignment="true" applyProtection="true">
      <alignment horizontal="center" vertical="center" textRotation="0" wrapText="true" indent="0" shrinkToFit="false"/>
      <protection locked="true" hidden="false"/>
    </xf>
    <xf numFmtId="176" fontId="25" fillId="0" borderId="1" xfId="0" applyFont="true" applyBorder="true" applyAlignment="true" applyProtection="true">
      <alignment horizontal="center" vertical="center" textRotation="0" wrapText="true" indent="0" shrinkToFit="false"/>
      <protection locked="true" hidden="false"/>
    </xf>
    <xf numFmtId="164" fontId="24" fillId="2" borderId="0" xfId="0" applyFont="true" applyBorder="true" applyAlignment="true" applyProtection="true">
      <alignment horizontal="center" vertical="center" textRotation="0" wrapText="true" indent="0" shrinkToFit="false"/>
      <protection locked="true" hidden="false"/>
    </xf>
    <xf numFmtId="171" fontId="25" fillId="0" borderId="0" xfId="0" applyFont="true" applyBorder="false" applyAlignment="true" applyProtection="true">
      <alignment horizontal="center" vertical="bottom" textRotation="0" wrapText="false" indent="0" shrinkToFit="false"/>
      <protection locked="false" hidden="false"/>
    </xf>
    <xf numFmtId="168" fontId="24" fillId="0" borderId="0" xfId="15" applyFont="true" applyBorder="true" applyAlignment="true" applyProtection="true">
      <alignment horizontal="general" vertical="bottom" textRotation="0" wrapText="false" indent="0" shrinkToFit="false"/>
      <protection locked="true" hidden="false"/>
    </xf>
    <xf numFmtId="164" fontId="25" fillId="2" borderId="0" xfId="0" applyFont="true" applyBorder="true" applyAlignment="true" applyProtection="true">
      <alignment horizontal="left" vertical="center" textRotation="0" wrapText="false" indent="0" shrinkToFit="false"/>
      <protection locked="true" hidden="false"/>
    </xf>
    <xf numFmtId="176" fontId="25" fillId="0" borderId="0" xfId="0" applyFont="true" applyBorder="true" applyAlignment="true" applyProtection="true">
      <alignment horizontal="center" vertical="center" textRotation="0" wrapText="true" indent="0" shrinkToFit="false"/>
      <protection locked="true" hidden="false"/>
    </xf>
    <xf numFmtId="170" fontId="25" fillId="0" borderId="0" xfId="0" applyFont="true" applyBorder="false" applyAlignment="true" applyProtection="true">
      <alignment horizontal="center" vertical="bottom" textRotation="0" wrapText="false" indent="0" shrinkToFit="false"/>
      <protection locked="false" hidden="false"/>
    </xf>
    <xf numFmtId="177" fontId="25" fillId="0" borderId="0" xfId="0" applyFont="true" applyBorder="false" applyAlignment="true" applyProtection="true">
      <alignment horizontal="center" vertical="bottom" textRotation="0" wrapText="false" indent="0" shrinkToFit="false"/>
      <protection locked="false" hidden="false"/>
    </xf>
    <xf numFmtId="166" fontId="25" fillId="0" borderId="0" xfId="0" applyFont="true" applyBorder="true" applyAlignment="true" applyProtection="true">
      <alignment horizontal="left" vertical="bottom" textRotation="0" wrapText="true" indent="0" shrinkToFit="false"/>
      <protection locked="true" hidden="false"/>
    </xf>
    <xf numFmtId="166" fontId="25" fillId="0" borderId="0" xfId="0" applyFont="true" applyBorder="true" applyAlignment="true" applyProtection="true">
      <alignment horizontal="left" vertical="center" textRotation="0" wrapText="true" indent="0" shrinkToFit="false"/>
      <protection locked="true" hidden="false"/>
    </xf>
    <xf numFmtId="170" fontId="24" fillId="0" borderId="0" xfId="0" applyFont="true" applyBorder="true" applyAlignment="true" applyProtection="true">
      <alignment horizontal="center" vertical="center" textRotation="0" wrapText="true" indent="0" shrinkToFit="false"/>
      <protection locked="true" hidden="false"/>
    </xf>
    <xf numFmtId="170" fontId="24" fillId="0" borderId="0" xfId="0" applyFont="true" applyBorder="true" applyAlignment="true" applyProtection="true">
      <alignment horizontal="left" vertical="center" textRotation="0" wrapText="true" indent="0" shrinkToFit="false"/>
      <protection locked="true" hidden="false"/>
    </xf>
    <xf numFmtId="168" fontId="25" fillId="0" borderId="0" xfId="0" applyFont="true" applyBorder="false" applyAlignment="true" applyProtection="true">
      <alignment horizontal="center" vertical="bottom" textRotation="0" wrapText="false" indent="0" shrinkToFit="false"/>
      <protection locked="false" hidden="false"/>
    </xf>
    <xf numFmtId="164" fontId="25" fillId="0" borderId="0" xfId="0" applyFont="true" applyBorder="true" applyAlignment="true" applyProtection="true">
      <alignment horizontal="left" vertical="center" textRotation="0" wrapText="false" indent="0" shrinkToFit="false"/>
      <protection locked="true" hidden="false"/>
    </xf>
    <xf numFmtId="170" fontId="24" fillId="0" borderId="0" xfId="0" applyFont="true" applyBorder="true" applyAlignment="true" applyProtection="true">
      <alignment horizontal="general" vertical="center" textRotation="0" wrapText="true" indent="0" shrinkToFit="false"/>
      <protection locked="true" hidden="false"/>
    </xf>
    <xf numFmtId="170" fontId="25" fillId="0" borderId="0" xfId="0" applyFont="true" applyBorder="true" applyAlignment="true" applyProtection="true">
      <alignment horizontal="center" vertical="center" textRotation="0" wrapText="true" indent="0" shrinkToFit="false"/>
      <protection locked="true" hidden="false"/>
    </xf>
    <xf numFmtId="164" fontId="24" fillId="0" borderId="0" xfId="0" applyFont="true" applyBorder="true" applyAlignment="true" applyProtection="true">
      <alignment horizontal="center" vertical="center" textRotation="0" wrapText="true" indent="0" shrinkToFit="false"/>
      <protection locked="true" hidden="false"/>
    </xf>
    <xf numFmtId="164" fontId="24" fillId="0" borderId="0" xfId="0" applyFont="true" applyBorder="true" applyAlignment="true" applyProtection="true">
      <alignment horizontal="general" vertical="bottom" textRotation="0" wrapText="true" indent="0" shrinkToFit="false"/>
      <protection locked="true" hidden="false"/>
    </xf>
    <xf numFmtId="170" fontId="25" fillId="0" borderId="0" xfId="15" applyFont="true" applyBorder="true" applyAlignment="true" applyProtection="true">
      <alignment horizontal="center" vertical="center" textRotation="0" wrapText="true" indent="0" shrinkToFit="false"/>
      <protection locked="true" hidden="false"/>
    </xf>
    <xf numFmtId="164" fontId="28" fillId="0" borderId="0" xfId="0" applyFont="true" applyBorder="true" applyAlignment="true" applyProtection="true">
      <alignment horizontal="left" vertical="bottom" textRotation="0" wrapText="true" indent="0" shrinkToFit="false"/>
      <protection locked="true" hidden="false"/>
    </xf>
    <xf numFmtId="170" fontId="29" fillId="0" borderId="0" xfId="0" applyFont="true" applyBorder="false" applyAlignment="true" applyProtection="true">
      <alignment horizontal="general" vertical="bottom" textRotation="0" wrapText="false" indent="0" shrinkToFit="false"/>
      <protection locked="fals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4" fontId="29" fillId="0" borderId="0" xfId="0" applyFont="true" applyBorder="true" applyAlignment="true" applyProtection="true">
      <alignment horizontal="left" vertical="bottom" textRotation="0" wrapText="true" indent="0" shrinkToFit="false"/>
      <protection locked="true" hidden="false"/>
    </xf>
    <xf numFmtId="164" fontId="24" fillId="0" borderId="0" xfId="0" applyFont="true" applyBorder="true" applyAlignment="true" applyProtection="true">
      <alignment horizontal="left" vertical="bottom" textRotation="0" wrapText="true" indent="0" shrinkToFit="false"/>
      <protection locked="true" hidden="false"/>
    </xf>
    <xf numFmtId="164" fontId="30" fillId="0" borderId="0" xfId="0" applyFont="true" applyBorder="false" applyAlignment="true" applyProtection="true">
      <alignment horizontal="general" vertical="bottom" textRotation="0" wrapText="false" indent="0" shrinkToFit="false"/>
      <protection locked="true" hidden="false"/>
    </xf>
    <xf numFmtId="164" fontId="31" fillId="0" borderId="0" xfId="0" applyFont="true" applyBorder="fals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left" vertical="bottom" textRotation="0" wrapText="true" indent="0" shrinkToFit="false"/>
      <protection locked="true" hidden="false"/>
    </xf>
    <xf numFmtId="170" fontId="25" fillId="0" borderId="0" xfId="0" applyFont="true" applyBorder="false" applyAlignment="true" applyProtection="true">
      <alignment horizontal="left" vertical="bottom" textRotation="0" wrapText="false" indent="0" shrinkToFit="false"/>
      <protection locked="false" hidden="false"/>
    </xf>
    <xf numFmtId="164" fontId="25" fillId="0" borderId="0" xfId="0" applyFont="true" applyBorder="false" applyAlignment="true" applyProtection="true">
      <alignment horizontal="left" vertical="bottom" textRotation="0" wrapText="false" indent="0" shrinkToFit="false"/>
      <protection locked="true" hidden="false"/>
    </xf>
    <xf numFmtId="164" fontId="25" fillId="0" borderId="0" xfId="0" applyFont="true" applyBorder="true" applyAlignment="true" applyProtection="true">
      <alignment horizontal="general" vertical="bottom" textRotation="0" wrapText="true" indent="0" shrinkToFit="false"/>
      <protection locked="true" hidden="false"/>
    </xf>
    <xf numFmtId="164" fontId="34" fillId="0" borderId="0" xfId="0" applyFont="true" applyBorder="false" applyAlignment="true" applyProtection="true">
      <alignment horizontal="general" vertical="bottom" textRotation="0" wrapText="false" indent="0" shrinkToFit="false"/>
      <protection locked="true" hidden="false"/>
    </xf>
    <xf numFmtId="164" fontId="32" fillId="0" borderId="0" xfId="0" applyFont="true" applyBorder="fals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right" vertical="bottom" textRotation="0" wrapText="true" indent="0" shrinkToFit="false"/>
      <protection locked="true" hidden="false"/>
    </xf>
    <xf numFmtId="164" fontId="25" fillId="0" borderId="1" xfId="0"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center" vertical="center" textRotation="0" wrapText="false" indent="0" shrinkToFit="false"/>
      <protection locked="true" hidden="false"/>
    </xf>
    <xf numFmtId="164" fontId="24" fillId="0" borderId="1" xfId="0" applyFont="true" applyBorder="true" applyAlignment="true" applyProtection="true">
      <alignment horizontal="left" vertical="center" textRotation="0" wrapText="false" indent="0" shrinkToFit="false"/>
      <protection locked="true" hidden="false"/>
    </xf>
    <xf numFmtId="170" fontId="24" fillId="0" borderId="1" xfId="0" applyFont="true" applyBorder="true" applyAlignment="true" applyProtection="true">
      <alignment horizontal="right" vertical="center" textRotation="0" wrapText="false" indent="0" shrinkToFit="false"/>
      <protection locked="true" hidden="false"/>
    </xf>
    <xf numFmtId="170" fontId="24" fillId="0" borderId="1" xfId="0" applyFont="true" applyBorder="true" applyAlignment="true" applyProtection="true">
      <alignment horizontal="center" vertical="bottom" textRotation="0" wrapText="false" indent="0" shrinkToFit="false"/>
      <protection locked="true" hidden="false"/>
    </xf>
    <xf numFmtId="170" fontId="24" fillId="0" borderId="0" xfId="0" applyFont="true" applyBorder="false" applyAlignment="true" applyProtection="true">
      <alignment horizontal="left" vertical="bottom" textRotation="0" wrapText="false" indent="0" shrinkToFit="false"/>
      <protection locked="false" hidden="false"/>
    </xf>
    <xf numFmtId="164" fontId="24" fillId="0" borderId="0" xfId="0" applyFont="true" applyBorder="false" applyAlignment="true" applyProtection="true">
      <alignment horizontal="left" vertical="bottom" textRotation="0" wrapText="false" indent="0" shrinkToFit="false"/>
      <protection locked="true" hidden="false"/>
    </xf>
    <xf numFmtId="164" fontId="32" fillId="0" borderId="0" xfId="0" applyFont="true" applyBorder="false" applyAlignment="true" applyProtection="true">
      <alignment horizontal="left" vertical="bottom" textRotation="0" wrapText="false" indent="0" shrinkToFit="false"/>
      <protection locked="true" hidden="false"/>
    </xf>
    <xf numFmtId="169" fontId="24" fillId="0" borderId="2" xfId="0" applyFont="true" applyBorder="true" applyAlignment="true" applyProtection="true">
      <alignment horizontal="left" vertical="bottom" textRotation="0" wrapText="false" indent="0" shrinkToFit="false"/>
      <protection locked="true" hidden="false"/>
    </xf>
    <xf numFmtId="169" fontId="24" fillId="0" borderId="8" xfId="0" applyFont="true" applyBorder="true" applyAlignment="true" applyProtection="true">
      <alignment horizontal="left" vertical="bottom" textRotation="0" wrapText="false" indent="0" shrinkToFit="false"/>
      <protection locked="true" hidden="false"/>
    </xf>
    <xf numFmtId="170" fontId="24" fillId="0" borderId="1" xfId="0" applyFont="true" applyBorder="true" applyAlignment="true" applyProtection="true">
      <alignment horizontal="right" vertical="bottom" textRotation="0" wrapText="false" indent="0" shrinkToFit="false"/>
      <protection locked="true" hidden="false"/>
    </xf>
    <xf numFmtId="176" fontId="24" fillId="0" borderId="1" xfId="0" applyFont="true" applyBorder="true" applyAlignment="true" applyProtection="true">
      <alignment horizontal="right" vertical="bottom" textRotation="0" wrapText="false" indent="0" shrinkToFit="false"/>
      <protection locked="true" hidden="false"/>
    </xf>
    <xf numFmtId="164" fontId="35" fillId="0" borderId="0" xfId="0" applyFont="true" applyBorder="false" applyAlignment="true" applyProtection="true">
      <alignment horizontal="left" vertical="bottom" textRotation="0" wrapText="false" indent="0" shrinkToFit="false"/>
      <protection locked="true" hidden="false"/>
    </xf>
    <xf numFmtId="169" fontId="24" fillId="0" borderId="2" xfId="0" applyFont="true" applyBorder="true" applyAlignment="true" applyProtection="true">
      <alignment horizontal="center" vertical="bottom" textRotation="0" wrapText="false" indent="0" shrinkToFit="false"/>
      <protection locked="true" hidden="false"/>
    </xf>
    <xf numFmtId="164" fontId="31" fillId="0" borderId="0" xfId="0" applyFont="true" applyBorder="true" applyAlignment="true" applyProtection="true">
      <alignment horizontal="general" vertical="bottom" textRotation="0" wrapText="false" indent="0" shrinkToFit="false"/>
      <protection locked="true" hidden="false"/>
    </xf>
    <xf numFmtId="170" fontId="24" fillId="0" borderId="1" xfId="0" applyFont="true" applyBorder="true" applyAlignment="true" applyProtection="true">
      <alignment horizontal="right" vertical="bottom" textRotation="0" wrapText="true" indent="0" shrinkToFit="false"/>
      <protection locked="true" hidden="false"/>
    </xf>
    <xf numFmtId="164" fontId="32" fillId="0" borderId="0" xfId="0" applyFont="true" applyBorder="true" applyAlignment="true" applyProtection="true">
      <alignment horizontal="general" vertical="bottom" textRotation="0" wrapText="false" indent="0" shrinkToFit="false"/>
      <protection locked="true" hidden="false"/>
    </xf>
    <xf numFmtId="164" fontId="24" fillId="0" borderId="0" xfId="0" applyFont="true" applyBorder="true" applyAlignment="true" applyProtection="true">
      <alignment horizontal="general" vertical="bottom" textRotation="0" wrapText="false" indent="0" shrinkToFit="false"/>
      <protection locked="true" hidden="false"/>
    </xf>
    <xf numFmtId="169" fontId="36" fillId="0" borderId="1" xfId="0" applyFont="true" applyBorder="true" applyAlignment="true" applyProtection="true">
      <alignment horizontal="general" vertical="bottom" textRotation="0" wrapText="false" indent="0" shrinkToFit="false"/>
      <protection locked="true" hidden="false"/>
    </xf>
    <xf numFmtId="169" fontId="36" fillId="0" borderId="1" xfId="0" applyFont="true" applyBorder="true" applyAlignment="true" applyProtection="true">
      <alignment horizontal="center" vertical="bottom" textRotation="0" wrapText="false" indent="0" shrinkToFit="false"/>
      <protection locked="true" hidden="false"/>
    </xf>
    <xf numFmtId="164" fontId="36" fillId="0" borderId="1" xfId="0" applyFont="true" applyBorder="true" applyAlignment="true" applyProtection="true">
      <alignment horizontal="general" vertical="bottom" textRotation="0" wrapText="false" indent="0" shrinkToFit="false"/>
      <protection locked="true" hidden="false"/>
    </xf>
    <xf numFmtId="176" fontId="36" fillId="0" borderId="1" xfId="0" applyFont="true" applyBorder="true" applyAlignment="true" applyProtection="true">
      <alignment horizontal="general" vertical="bottom" textRotation="0" wrapText="false" indent="0" shrinkToFit="false"/>
      <protection locked="true" hidden="false"/>
    </xf>
    <xf numFmtId="164" fontId="36" fillId="0" borderId="1" xfId="0" applyFont="true" applyBorder="true" applyAlignment="true" applyProtection="true">
      <alignment horizontal="center" vertical="bottom" textRotation="0" wrapText="false" indent="0" shrinkToFit="false"/>
      <protection locked="true" hidden="false"/>
    </xf>
    <xf numFmtId="164" fontId="37" fillId="0" borderId="0" xfId="0" applyFont="true" applyBorder="true" applyAlignment="true" applyProtection="true">
      <alignment horizontal="left" vertical="bottom" textRotation="0" wrapText="true" indent="0" shrinkToFit="false"/>
      <protection locked="true" hidden="false"/>
    </xf>
    <xf numFmtId="164" fontId="24" fillId="0" borderId="0" xfId="0" applyFont="true" applyBorder="false" applyAlignment="true" applyProtection="true">
      <alignment horizontal="general" vertical="bottom" textRotation="0" wrapText="true" indent="0" shrinkToFit="false"/>
      <protection locked="true" hidden="false"/>
    </xf>
    <xf numFmtId="164" fontId="38" fillId="0" borderId="0" xfId="0" applyFont="true" applyBorder="true" applyAlignment="true" applyProtection="true">
      <alignment horizontal="left" vertical="bottom" textRotation="0" wrapText="true" indent="0" shrinkToFit="false"/>
      <protection locked="true" hidden="false"/>
    </xf>
    <xf numFmtId="170" fontId="39" fillId="0" borderId="0" xfId="0" applyFont="true" applyBorder="true" applyAlignment="true" applyProtection="true">
      <alignment horizontal="center" vertical="bottom" textRotation="0" wrapText="true" indent="0" shrinkToFit="false"/>
      <protection locked="true" hidden="false"/>
    </xf>
    <xf numFmtId="164" fontId="25" fillId="0" borderId="0" xfId="0" applyFont="true" applyBorder="true" applyAlignment="true" applyProtection="true">
      <alignment horizontal="left" vertical="top" textRotation="0" wrapText="true" indent="0" shrinkToFit="false"/>
      <protection locked="true" hidden="false"/>
    </xf>
    <xf numFmtId="164" fontId="24" fillId="0" borderId="0" xfId="0" applyFont="true" applyBorder="true" applyAlignment="true" applyProtection="true">
      <alignment horizontal="right" vertical="top" textRotation="0" wrapText="true" indent="0" shrinkToFit="false"/>
      <protection locked="true" hidden="false"/>
    </xf>
    <xf numFmtId="169" fontId="27" fillId="0" borderId="1" xfId="0" applyFont="true" applyBorder="true" applyAlignment="true" applyProtection="true">
      <alignment horizontal="center" vertical="bottom" textRotation="0" wrapText="false" indent="0" shrinkToFit="false"/>
      <protection locked="true" hidden="false"/>
    </xf>
    <xf numFmtId="169" fontId="24" fillId="0" borderId="11" xfId="0" applyFont="true" applyBorder="true" applyAlignment="true" applyProtection="true">
      <alignment horizontal="left" vertical="bottom" textRotation="0" wrapText="false" indent="0" shrinkToFit="false"/>
      <protection locked="true" hidden="false"/>
    </xf>
    <xf numFmtId="170" fontId="24" fillId="0" borderId="1" xfId="0" applyFont="true" applyBorder="true" applyAlignment="true" applyProtection="true">
      <alignment horizontal="general" vertical="bottom" textRotation="0" wrapText="false" indent="0" shrinkToFit="false"/>
      <protection locked="true" hidden="false"/>
    </xf>
    <xf numFmtId="164" fontId="24" fillId="0" borderId="2" xfId="0" applyFont="true" applyBorder="true" applyAlignment="true" applyProtection="true">
      <alignment horizontal="left" vertical="center" textRotation="0" wrapText="false" indent="0" shrinkToFit="false"/>
      <protection locked="true" hidden="false"/>
    </xf>
    <xf numFmtId="170" fontId="36" fillId="0" borderId="1" xfId="0" applyFont="true" applyBorder="true" applyAlignment="true" applyProtection="true">
      <alignment horizontal="general" vertical="bottom" textRotation="0" wrapText="false" indent="0" shrinkToFit="false"/>
      <protection locked="true" hidden="false"/>
    </xf>
    <xf numFmtId="171" fontId="24" fillId="0" borderId="0" xfId="0" applyFont="true" applyBorder="false" applyAlignment="true" applyProtection="true">
      <alignment horizontal="general" vertical="bottom" textRotation="0" wrapText="false" indent="0" shrinkToFit="false"/>
      <protection locked="false" hidden="false"/>
    </xf>
    <xf numFmtId="171" fontId="24" fillId="0" borderId="0" xfId="0" applyFont="true" applyBorder="true" applyAlignment="true" applyProtection="true">
      <alignment horizontal="general" vertical="bottom" textRotation="0" wrapText="false" indent="0" shrinkToFit="false"/>
      <protection locked="true" hidden="false"/>
    </xf>
    <xf numFmtId="169" fontId="36" fillId="0" borderId="0" xfId="0" applyFont="true" applyBorder="true" applyAlignment="true" applyProtection="true">
      <alignment horizontal="center" vertical="bottom" textRotation="0" wrapText="false" indent="0" shrinkToFit="false"/>
      <protection locked="true" hidden="false"/>
    </xf>
    <xf numFmtId="164" fontId="36" fillId="0" borderId="0" xfId="0" applyFont="true" applyBorder="true" applyAlignment="true" applyProtection="true">
      <alignment horizontal="general" vertical="bottom" textRotation="0" wrapText="false" indent="0" shrinkToFit="false"/>
      <protection locked="true" hidden="false"/>
    </xf>
    <xf numFmtId="168" fontId="36" fillId="0" borderId="0" xfId="0" applyFont="true" applyBorder="true" applyAlignment="true" applyProtection="true">
      <alignment horizontal="general" vertical="bottom" textRotation="0" wrapText="false" indent="0" shrinkToFit="false"/>
      <protection locked="true" hidden="false"/>
    </xf>
    <xf numFmtId="170" fontId="36" fillId="0" borderId="0" xfId="0" applyFont="true" applyBorder="true" applyAlignment="true" applyProtection="true">
      <alignment horizontal="general" vertical="bottom" textRotation="0" wrapText="false" indent="0" shrinkToFit="false"/>
      <protection locked="true" hidden="false"/>
    </xf>
    <xf numFmtId="170" fontId="24" fillId="0" borderId="0" xfId="0" applyFont="true" applyBorder="true" applyAlignment="true" applyProtection="true">
      <alignment horizontal="general" vertical="bottom" textRotation="0" wrapText="false" indent="0" shrinkToFit="false"/>
      <protection locked="true" hidden="false"/>
    </xf>
    <xf numFmtId="169" fontId="25" fillId="0" borderId="0" xfId="0" applyFont="true" applyBorder="true" applyAlignment="true" applyProtection="true">
      <alignment horizontal="left" vertical="bottom" textRotation="0" wrapText="true" indent="0" shrinkToFit="false"/>
      <protection locked="true" hidden="false"/>
    </xf>
    <xf numFmtId="170" fontId="24" fillId="0" borderId="0" xfId="0" applyFont="true" applyBorder="false" applyAlignment="true" applyProtection="true">
      <alignment horizontal="general" vertical="bottom" textRotation="0" wrapText="false" indent="0" shrinkToFit="false"/>
      <protection locked="true" hidden="false"/>
    </xf>
    <xf numFmtId="168" fontId="40" fillId="0" borderId="0" xfId="0" applyFont="true" applyBorder="true" applyAlignment="true" applyProtection="true">
      <alignment horizontal="left" vertical="bottom" textRotation="0" wrapText="true" indent="0" shrinkToFit="false"/>
      <protection locked="true" hidden="false"/>
    </xf>
    <xf numFmtId="168" fontId="40" fillId="0" borderId="12" xfId="0" applyFont="true" applyBorder="true" applyAlignment="true" applyProtection="true">
      <alignment horizontal="left" vertical="bottom" textRotation="0" wrapText="true" indent="0" shrinkToFit="false"/>
      <protection locked="true" hidden="false"/>
    </xf>
    <xf numFmtId="168" fontId="40" fillId="0" borderId="0" xfId="0" applyFont="true" applyBorder="true" applyAlignment="true" applyProtection="true">
      <alignment horizontal="right" vertical="bottom" textRotation="0" wrapText="true" indent="0" shrinkToFit="false"/>
      <protection locked="true" hidden="false"/>
    </xf>
    <xf numFmtId="170" fontId="40" fillId="0" borderId="0" xfId="15" applyFont="true" applyBorder="true" applyAlignment="true" applyProtection="true">
      <alignment horizontal="general" vertical="bottom" textRotation="0" wrapText="false" indent="0" shrinkToFit="false"/>
      <protection locked="false" hidden="false"/>
    </xf>
    <xf numFmtId="164" fontId="40" fillId="0" borderId="0" xfId="0" applyFont="true" applyBorder="false" applyAlignment="true" applyProtection="true">
      <alignment horizontal="general" vertical="bottom" textRotation="0" wrapText="false" indent="0" shrinkToFit="false"/>
      <protection locked="true" hidden="false"/>
    </xf>
    <xf numFmtId="164" fontId="41" fillId="0" borderId="0" xfId="0" applyFont="true" applyBorder="false" applyAlignment="true" applyProtection="true">
      <alignment horizontal="general" vertical="bottom" textRotation="0" wrapText="false" indent="0" shrinkToFit="false"/>
      <protection locked="true" hidden="false"/>
    </xf>
    <xf numFmtId="164" fontId="25" fillId="0" borderId="1" xfId="0" applyFont="true" applyBorder="true" applyAlignment="true" applyProtection="true">
      <alignment horizontal="center" vertical="bottom" textRotation="0" wrapText="fals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70" fontId="24" fillId="0" borderId="1" xfId="15" applyFont="true" applyBorder="true" applyAlignment="true" applyProtection="true">
      <alignment horizontal="general" vertical="center" textRotation="0" wrapText="false" indent="0" shrinkToFit="false"/>
      <protection locked="true" hidden="false"/>
    </xf>
    <xf numFmtId="170" fontId="24" fillId="0" borderId="1" xfId="0" applyFont="true" applyBorder="true" applyAlignment="true" applyProtection="true">
      <alignment horizontal="left" vertical="center" textRotation="0" wrapText="true" indent="0" shrinkToFit="false"/>
      <protection locked="true" hidden="false"/>
    </xf>
    <xf numFmtId="170" fontId="24" fillId="0" borderId="1" xfId="15" applyFont="true" applyBorder="true" applyAlignment="true" applyProtection="true">
      <alignment horizontal="center" vertical="center" textRotation="0" wrapText="false" indent="0" shrinkToFit="false"/>
      <protection locked="true" hidden="false"/>
    </xf>
    <xf numFmtId="170" fontId="24" fillId="0" borderId="0" xfId="15" applyFont="true" applyBorder="true" applyAlignment="true" applyProtection="true">
      <alignment horizontal="general" vertical="bottom" textRotation="0" wrapText="false" indent="0" shrinkToFit="false"/>
      <protection locked="false" hidden="false"/>
    </xf>
    <xf numFmtId="164" fontId="24" fillId="0" borderId="1" xfId="0" applyFont="true" applyBorder="true" applyAlignment="true" applyProtection="true">
      <alignment horizontal="general" vertical="bottom" textRotation="0" wrapText="true" indent="0" shrinkToFit="false"/>
      <protection locked="true" hidden="false"/>
    </xf>
    <xf numFmtId="170" fontId="24" fillId="0" borderId="1" xfId="15" applyFont="true" applyBorder="true" applyAlignment="true" applyProtection="true">
      <alignment horizontal="right" vertical="center" textRotation="0" wrapText="false" indent="0" shrinkToFit="false"/>
      <protection locked="true" hidden="false"/>
    </xf>
    <xf numFmtId="164" fontId="24" fillId="0" borderId="1" xfId="0" applyFont="true" applyBorder="true" applyAlignment="true" applyProtection="true">
      <alignment horizontal="general" vertical="top" textRotation="0" wrapText="true" indent="0" shrinkToFit="false"/>
      <protection locked="true" hidden="false"/>
    </xf>
    <xf numFmtId="170" fontId="24" fillId="0" borderId="1" xfId="15" applyFont="true" applyBorder="true" applyAlignment="true" applyProtection="true">
      <alignment horizontal="right" vertical="top" textRotation="0" wrapText="false" indent="0" shrinkToFit="false"/>
      <protection locked="true" hidden="false"/>
    </xf>
    <xf numFmtId="170" fontId="24" fillId="0" borderId="0" xfId="0" applyFont="true" applyBorder="true" applyAlignment="true" applyProtection="true">
      <alignment horizontal="general" vertical="bottom" textRotation="0" wrapText="false" indent="0" shrinkToFit="false"/>
      <protection locked="false" hidden="false"/>
    </xf>
    <xf numFmtId="164" fontId="24" fillId="0" borderId="1" xfId="0" applyFont="true" applyBorder="true" applyAlignment="true" applyProtection="true">
      <alignment horizontal="general" vertical="center" textRotation="0" wrapText="true" indent="0" shrinkToFit="false"/>
      <protection locked="true" hidden="false"/>
    </xf>
    <xf numFmtId="168" fontId="24" fillId="0" borderId="0" xfId="0" applyFont="true" applyBorder="false" applyAlignment="true" applyProtection="true">
      <alignment horizontal="general" vertical="bottom" textRotation="0" wrapText="false" indent="0" shrinkToFit="false"/>
      <protection locked="false" hidden="false"/>
    </xf>
    <xf numFmtId="168" fontId="24" fillId="0" borderId="0" xfId="0" applyFont="true" applyBorder="false" applyAlignment="true" applyProtection="true">
      <alignment horizontal="general" vertical="bottom" textRotation="0" wrapText="false" indent="0" shrinkToFit="false"/>
      <protection locked="true" hidden="false"/>
    </xf>
    <xf numFmtId="164" fontId="33" fillId="0" borderId="0" xfId="0" applyFont="true" applyBorder="false" applyAlignment="true" applyProtection="true">
      <alignment horizontal="general" vertical="bottom" textRotation="0" wrapText="false" indent="0" shrinkToFit="false"/>
      <protection locked="true" hidden="false"/>
    </xf>
    <xf numFmtId="178" fontId="24" fillId="0" borderId="1" xfId="0" applyFont="true" applyBorder="true" applyAlignment="true" applyProtection="true">
      <alignment horizontal="left" vertical="top" textRotation="0" wrapText="true" indent="0" shrinkToFit="false"/>
      <protection locked="true" hidden="false"/>
    </xf>
    <xf numFmtId="179" fontId="24" fillId="0" borderId="0" xfId="0" applyFont="true" applyBorder="false" applyAlignment="true" applyProtection="true">
      <alignment horizontal="general" vertical="bottom" textRotation="0" wrapText="false" indent="0" shrinkToFit="false"/>
      <protection locked="false" hidden="false"/>
    </xf>
    <xf numFmtId="170" fontId="24" fillId="0" borderId="1" xfId="0" applyFont="true" applyBorder="true" applyAlignment="true" applyProtection="true">
      <alignment horizontal="left" vertical="top" textRotation="0" wrapText="true" indent="0" shrinkToFit="false"/>
      <protection locked="true" hidden="false"/>
    </xf>
    <xf numFmtId="164" fontId="36" fillId="0" borderId="1" xfId="0" applyFont="true" applyBorder="true" applyAlignment="true" applyProtection="true">
      <alignment horizontal="left" vertical="bottom" textRotation="0" wrapText="false" indent="0" shrinkToFit="false"/>
      <protection locked="true" hidden="false"/>
    </xf>
    <xf numFmtId="170" fontId="36" fillId="0" borderId="1" xfId="15" applyFont="true" applyBorder="true" applyAlignment="true" applyProtection="true">
      <alignment horizontal="right" vertical="center" textRotation="0" wrapText="false" indent="0" shrinkToFit="false"/>
      <protection locked="true" hidden="false"/>
    </xf>
    <xf numFmtId="170" fontId="36" fillId="0" borderId="1" xfId="0" applyFont="true" applyBorder="true" applyAlignment="true" applyProtection="true">
      <alignment horizontal="left" vertical="bottom" textRotation="0" wrapText="false" indent="0" shrinkToFit="false"/>
      <protection locked="true" hidden="false"/>
    </xf>
    <xf numFmtId="170" fontId="36" fillId="0" borderId="1" xfId="0" applyFont="true" applyBorder="true" applyAlignment="true" applyProtection="true">
      <alignment horizontal="center" vertical="center" textRotation="0" wrapText="false" indent="0" shrinkToFit="false"/>
      <protection locked="true" hidden="false"/>
    </xf>
    <xf numFmtId="169" fontId="24" fillId="0" borderId="0" xfId="0" applyFont="true" applyBorder="true" applyAlignment="true" applyProtection="true">
      <alignment horizontal="left" vertical="bottom" textRotation="0" wrapText="true" indent="0" shrinkToFit="false"/>
      <protection locked="true" hidden="false"/>
    </xf>
    <xf numFmtId="168" fontId="39" fillId="0" borderId="0" xfId="0" applyFont="true" applyBorder="true" applyAlignment="true" applyProtection="true">
      <alignment horizontal="left" vertical="bottom" textRotation="0" wrapText="true" indent="0" shrinkToFit="false"/>
      <protection locked="true" hidden="false"/>
    </xf>
    <xf numFmtId="170" fontId="24" fillId="0" borderId="0" xfId="0" applyFont="true" applyBorder="true" applyAlignment="true" applyProtection="true">
      <alignment horizontal="right" vertical="bottom" textRotation="0" wrapText="true" indent="0" shrinkToFit="false"/>
      <protection locked="true" hidden="false"/>
    </xf>
    <xf numFmtId="164" fontId="24" fillId="0" borderId="0" xfId="0" applyFont="true" applyBorder="true" applyAlignment="true" applyProtection="true">
      <alignment horizontal="right" vertical="bottom" textRotation="0" wrapText="false" indent="0" shrinkToFit="false"/>
      <protection locked="true" hidden="false"/>
    </xf>
    <xf numFmtId="171" fontId="24" fillId="0" borderId="0" xfId="0" applyFont="true" applyBorder="false" applyAlignment="true" applyProtection="tru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Процентный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465A4"/>
      <rgbColor rgb="FF33CCCC"/>
      <rgbColor rgb="FF99CC00"/>
      <rgbColor rgb="FFFFCC00"/>
      <rgbColor rgb="FFFF9900"/>
      <rgbColor rgb="FFE46C0A"/>
      <rgbColor rgb="FF5983B0"/>
      <rgbColor rgb="FF969696"/>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46C0A"/>
    <pageSetUpPr fitToPage="true"/>
  </sheetPr>
  <dimension ref="A1:N231"/>
  <sheetViews>
    <sheetView showFormulas="false" showGridLines="true" showRowColHeaders="true" showZeros="true" rightToLeft="false" tabSelected="false" showOutlineSymbols="true" defaultGridColor="true" view="pageBreakPreview" topLeftCell="A22" colorId="64" zoomScale="100" zoomScaleNormal="90" zoomScalePageLayoutView="100" workbookViewId="0">
      <selection pane="topLeft" activeCell="I34" activeCellId="0" sqref="I34"/>
    </sheetView>
  </sheetViews>
  <sheetFormatPr defaultColWidth="9.1484375" defaultRowHeight="12.75" zeroHeight="false" outlineLevelRow="0" outlineLevelCol="0"/>
  <cols>
    <col collapsed="false" customWidth="true" hidden="false" outlineLevel="0" max="1" min="1" style="1" width="35.85"/>
    <col collapsed="false" customWidth="true" hidden="false" outlineLevel="0" max="2" min="2" style="1" width="12.29"/>
    <col collapsed="false" customWidth="true" hidden="false" outlineLevel="0" max="3" min="3" style="1" width="14.57"/>
    <col collapsed="false" customWidth="true" hidden="false" outlineLevel="0" max="4" min="4" style="1" width="12.71"/>
    <col collapsed="false" customWidth="true" hidden="false" outlineLevel="0" max="5" min="5" style="1" width="16.43"/>
    <col collapsed="false" customWidth="true" hidden="false" outlineLevel="0" max="6" min="6" style="1" width="23"/>
    <col collapsed="false" customWidth="true" hidden="false" outlineLevel="0" max="8" min="7" style="1" width="9.57"/>
    <col collapsed="false" customWidth="false" hidden="false" outlineLevel="0" max="9" min="9" style="1" width="9.14"/>
    <col collapsed="false" customWidth="true" hidden="false" outlineLevel="0" max="10" min="10" style="1" width="9.57"/>
    <col collapsed="false" customWidth="false" hidden="false" outlineLevel="0" max="12" min="11" style="1" width="9.14"/>
    <col collapsed="false" customWidth="true" hidden="false" outlineLevel="0" max="13" min="13" style="1" width="13.15"/>
    <col collapsed="false" customWidth="false" hidden="false" outlineLevel="0" max="16384" min="14" style="1" width="9.14"/>
  </cols>
  <sheetData>
    <row r="1" customFormat="false" ht="19.5" hidden="false" customHeight="true" outlineLevel="0" collapsed="false">
      <c r="A1" s="2" t="s">
        <v>0</v>
      </c>
      <c r="B1" s="2"/>
      <c r="C1" s="2"/>
      <c r="D1" s="2"/>
      <c r="E1" s="2"/>
      <c r="F1" s="2"/>
    </row>
    <row r="2" customFormat="false" ht="66.75" hidden="false" customHeight="true" outlineLevel="0" collapsed="false">
      <c r="A2" s="3" t="s">
        <v>1</v>
      </c>
      <c r="B2" s="3"/>
      <c r="C2" s="3"/>
      <c r="D2" s="3"/>
      <c r="E2" s="3"/>
      <c r="F2" s="3"/>
    </row>
    <row r="3" customFormat="false" ht="15.75" hidden="false" customHeight="true" outlineLevel="0" collapsed="false">
      <c r="A3" s="4" t="s">
        <v>2</v>
      </c>
      <c r="B3" s="4"/>
      <c r="C3" s="4"/>
      <c r="D3" s="4"/>
      <c r="E3" s="4"/>
      <c r="F3" s="4"/>
      <c r="G3" s="5"/>
      <c r="H3" s="5"/>
    </row>
    <row r="4" customFormat="false" ht="65.25" hidden="false" customHeight="true" outlineLevel="0" collapsed="false">
      <c r="A4" s="6" t="s">
        <v>3</v>
      </c>
      <c r="B4" s="6"/>
      <c r="C4" s="6"/>
      <c r="D4" s="6"/>
      <c r="E4" s="6"/>
      <c r="F4" s="6"/>
      <c r="G4" s="5"/>
      <c r="H4" s="5"/>
    </row>
    <row r="5" customFormat="false" ht="18.75" hidden="false" customHeight="true" outlineLevel="0" collapsed="false">
      <c r="A5" s="7" t="s">
        <v>4</v>
      </c>
      <c r="B5" s="7"/>
      <c r="C5" s="7"/>
      <c r="D5" s="7"/>
      <c r="E5" s="7"/>
      <c r="F5" s="7"/>
      <c r="G5" s="5"/>
      <c r="H5" s="5"/>
    </row>
    <row r="6" customFormat="false" ht="18.75" hidden="false" customHeight="true" outlineLevel="0" collapsed="false">
      <c r="A6" s="7" t="s">
        <v>5</v>
      </c>
      <c r="B6" s="7"/>
      <c r="C6" s="7"/>
      <c r="D6" s="7"/>
      <c r="E6" s="7"/>
      <c r="F6" s="7"/>
      <c r="G6" s="5"/>
      <c r="H6" s="5"/>
    </row>
    <row r="7" customFormat="false" ht="17.25" hidden="false" customHeight="true" outlineLevel="0" collapsed="false">
      <c r="A7" s="7" t="s">
        <v>6</v>
      </c>
      <c r="B7" s="7"/>
      <c r="C7" s="7"/>
      <c r="D7" s="7"/>
      <c r="E7" s="7"/>
      <c r="F7" s="7"/>
      <c r="G7" s="5"/>
      <c r="H7" s="5"/>
    </row>
    <row r="8" customFormat="false" ht="15.75" hidden="false" customHeight="true" outlineLevel="0" collapsed="false">
      <c r="A8" s="8" t="s">
        <v>7</v>
      </c>
      <c r="B8" s="8"/>
      <c r="C8" s="8"/>
      <c r="D8" s="8"/>
      <c r="E8" s="8"/>
      <c r="F8" s="8"/>
      <c r="G8" s="5"/>
      <c r="H8" s="5"/>
    </row>
    <row r="9" customFormat="false" ht="35.25" hidden="false" customHeight="true" outlineLevel="0" collapsed="false">
      <c r="A9" s="9" t="s">
        <v>8</v>
      </c>
      <c r="B9" s="9"/>
      <c r="C9" s="9"/>
      <c r="D9" s="9"/>
      <c r="E9" s="9"/>
      <c r="F9" s="9"/>
      <c r="G9" s="5"/>
      <c r="H9" s="5"/>
    </row>
    <row r="10" customFormat="false" ht="33.75" hidden="false" customHeight="true" outlineLevel="0" collapsed="false">
      <c r="A10" s="10" t="s">
        <v>9</v>
      </c>
      <c r="B10" s="11" t="s">
        <v>10</v>
      </c>
      <c r="C10" s="11" t="s">
        <v>11</v>
      </c>
      <c r="D10" s="11" t="s">
        <v>12</v>
      </c>
      <c r="E10" s="11" t="s">
        <v>13</v>
      </c>
      <c r="F10" s="11" t="s">
        <v>14</v>
      </c>
      <c r="G10" s="5"/>
      <c r="H10" s="5"/>
    </row>
    <row r="11" customFormat="false" ht="36" hidden="false" customHeight="true" outlineLevel="0" collapsed="false">
      <c r="A11" s="12" t="s">
        <v>15</v>
      </c>
      <c r="B11" s="13" t="n">
        <v>490</v>
      </c>
      <c r="C11" s="13" t="n">
        <v>529.8</v>
      </c>
      <c r="D11" s="13" t="n">
        <v>530</v>
      </c>
      <c r="E11" s="13" t="n">
        <f aca="false">D11-B11</f>
        <v>40</v>
      </c>
      <c r="F11" s="14" t="s">
        <v>16</v>
      </c>
      <c r="G11" s="5"/>
      <c r="H11" s="5"/>
    </row>
    <row r="12" customFormat="false" ht="60" hidden="false" customHeight="true" outlineLevel="0" collapsed="false">
      <c r="A12" s="15" t="s">
        <v>17</v>
      </c>
      <c r="B12" s="13" t="n">
        <v>273</v>
      </c>
      <c r="C12" s="13" t="n">
        <v>535.5</v>
      </c>
      <c r="D12" s="13" t="n">
        <v>573</v>
      </c>
      <c r="E12" s="13" t="n">
        <f aca="false">D12-B12</f>
        <v>300</v>
      </c>
      <c r="F12" s="14" t="s">
        <v>18</v>
      </c>
      <c r="G12" s="5"/>
      <c r="H12" s="5"/>
    </row>
    <row r="13" customFormat="false" ht="46.5" hidden="false" customHeight="true" outlineLevel="0" collapsed="false">
      <c r="A13" s="15" t="s">
        <v>19</v>
      </c>
      <c r="B13" s="13" t="n">
        <v>40</v>
      </c>
      <c r="C13" s="13" t="n">
        <v>70.6</v>
      </c>
      <c r="D13" s="13" t="n">
        <v>120</v>
      </c>
      <c r="E13" s="13" t="n">
        <f aca="false">D13-B13</f>
        <v>80</v>
      </c>
      <c r="F13" s="14" t="s">
        <v>20</v>
      </c>
      <c r="G13" s="5"/>
      <c r="H13" s="5"/>
    </row>
    <row r="14" customFormat="false" ht="90" hidden="false" customHeight="true" outlineLevel="0" collapsed="false">
      <c r="A14" s="16" t="s">
        <v>21</v>
      </c>
      <c r="B14" s="13" t="n">
        <v>439</v>
      </c>
      <c r="C14" s="13" t="n">
        <v>25</v>
      </c>
      <c r="D14" s="13" t="n">
        <v>138</v>
      </c>
      <c r="E14" s="13" t="n">
        <f aca="false">D14-B14</f>
        <v>-301</v>
      </c>
      <c r="F14" s="14" t="s">
        <v>22</v>
      </c>
      <c r="G14" s="5"/>
      <c r="H14" s="5"/>
    </row>
    <row r="15" customFormat="false" ht="48" hidden="false" customHeight="true" outlineLevel="0" collapsed="false">
      <c r="A15" s="17" t="s">
        <v>23</v>
      </c>
      <c r="B15" s="13" t="n">
        <v>298</v>
      </c>
      <c r="C15" s="13" t="n">
        <v>329.8</v>
      </c>
      <c r="D15" s="13" t="n">
        <v>398</v>
      </c>
      <c r="E15" s="13" t="n">
        <f aca="false">D15-B15</f>
        <v>100</v>
      </c>
      <c r="F15" s="14" t="s">
        <v>24</v>
      </c>
      <c r="G15" s="5"/>
      <c r="H15" s="5"/>
    </row>
    <row r="16" customFormat="false" ht="44.25" hidden="false" customHeight="true" outlineLevel="0" collapsed="false">
      <c r="A16" s="17" t="s">
        <v>25</v>
      </c>
      <c r="B16" s="13" t="n">
        <v>7</v>
      </c>
      <c r="C16" s="13" t="n">
        <v>17.6</v>
      </c>
      <c r="D16" s="13" t="n">
        <v>22</v>
      </c>
      <c r="E16" s="13" t="n">
        <f aca="false">D16-B16</f>
        <v>15</v>
      </c>
      <c r="F16" s="14" t="s">
        <v>26</v>
      </c>
      <c r="G16" s="5"/>
      <c r="H16" s="5"/>
    </row>
    <row r="17" customFormat="false" ht="40.5" hidden="false" customHeight="true" outlineLevel="0" collapsed="false">
      <c r="A17" s="17" t="s">
        <v>27</v>
      </c>
      <c r="B17" s="13" t="n">
        <v>1062</v>
      </c>
      <c r="C17" s="13" t="n">
        <v>1432.6</v>
      </c>
      <c r="D17" s="13" t="n">
        <v>1512</v>
      </c>
      <c r="E17" s="13" t="n">
        <f aca="false">D17-B17</f>
        <v>450</v>
      </c>
      <c r="F17" s="14" t="s">
        <v>28</v>
      </c>
      <c r="G17" s="5"/>
      <c r="H17" s="5"/>
    </row>
    <row r="18" customFormat="false" ht="75.75" hidden="false" customHeight="true" outlineLevel="0" collapsed="false">
      <c r="A18" s="18" t="s">
        <v>29</v>
      </c>
      <c r="B18" s="13" t="n">
        <v>9714</v>
      </c>
      <c r="C18" s="13" t="n">
        <v>10459.2</v>
      </c>
      <c r="D18" s="13" t="n">
        <v>11214</v>
      </c>
      <c r="E18" s="13" t="n">
        <f aca="false">D18-B18</f>
        <v>1500</v>
      </c>
      <c r="F18" s="14" t="s">
        <v>30</v>
      </c>
      <c r="G18" s="5"/>
      <c r="H18" s="5"/>
    </row>
    <row r="19" customFormat="false" ht="160.5" hidden="false" customHeight="true" outlineLevel="0" collapsed="false">
      <c r="A19" s="19" t="s">
        <v>31</v>
      </c>
      <c r="B19" s="13" t="n">
        <v>160</v>
      </c>
      <c r="C19" s="13" t="n">
        <v>87.1</v>
      </c>
      <c r="D19" s="13" t="n">
        <v>158</v>
      </c>
      <c r="E19" s="13" t="n">
        <f aca="false">D19-B19</f>
        <v>-2</v>
      </c>
      <c r="F19" s="14" t="s">
        <v>32</v>
      </c>
      <c r="G19" s="5"/>
      <c r="H19" s="5"/>
    </row>
    <row r="20" customFormat="false" ht="78.75" hidden="false" customHeight="true" outlineLevel="0" collapsed="false">
      <c r="A20" s="20" t="s">
        <v>33</v>
      </c>
      <c r="B20" s="13" t="n">
        <v>10</v>
      </c>
      <c r="C20" s="13" t="n">
        <v>11.5</v>
      </c>
      <c r="D20" s="13" t="n">
        <v>12</v>
      </c>
      <c r="E20" s="13" t="n">
        <f aca="false">D20-B20</f>
        <v>2</v>
      </c>
      <c r="F20" s="14" t="s">
        <v>34</v>
      </c>
      <c r="G20" s="5"/>
      <c r="H20" s="5"/>
    </row>
    <row r="21" customFormat="false" ht="90.75" hidden="false" customHeight="true" outlineLevel="0" collapsed="false">
      <c r="A21" s="20" t="s">
        <v>35</v>
      </c>
      <c r="B21" s="13" t="n">
        <v>209</v>
      </c>
      <c r="C21" s="13" t="n">
        <v>225</v>
      </c>
      <c r="D21" s="13" t="n">
        <v>239</v>
      </c>
      <c r="E21" s="13" t="n">
        <f aca="false">D21-B21</f>
        <v>30</v>
      </c>
      <c r="F21" s="14" t="s">
        <v>36</v>
      </c>
      <c r="G21" s="5"/>
      <c r="H21" s="5"/>
    </row>
    <row r="22" customFormat="false" ht="76.5" hidden="false" customHeight="true" outlineLevel="0" collapsed="false">
      <c r="A22" s="20" t="s">
        <v>37</v>
      </c>
      <c r="B22" s="13" t="n">
        <v>30</v>
      </c>
      <c r="C22" s="13" t="n">
        <v>35</v>
      </c>
      <c r="D22" s="13" t="n">
        <v>40</v>
      </c>
      <c r="E22" s="13" t="n">
        <f aca="false">D22-B22</f>
        <v>10</v>
      </c>
      <c r="F22" s="14" t="s">
        <v>38</v>
      </c>
      <c r="G22" s="5"/>
      <c r="H22" s="5"/>
    </row>
    <row r="23" customFormat="false" ht="105.75" hidden="false" customHeight="true" outlineLevel="0" collapsed="false">
      <c r="A23" s="21" t="s">
        <v>39</v>
      </c>
      <c r="B23" s="13" t="n">
        <v>41</v>
      </c>
      <c r="C23" s="13" t="n">
        <v>82.8</v>
      </c>
      <c r="D23" s="13" t="n">
        <v>81</v>
      </c>
      <c r="E23" s="13" t="n">
        <f aca="false">D23-B23</f>
        <v>40</v>
      </c>
      <c r="F23" s="14" t="s">
        <v>40</v>
      </c>
      <c r="G23" s="5"/>
      <c r="H23" s="5"/>
    </row>
    <row r="24" customFormat="false" ht="63" hidden="false" customHeight="true" outlineLevel="0" collapsed="false">
      <c r="A24" s="17" t="s">
        <v>41</v>
      </c>
      <c r="B24" s="13" t="n">
        <v>4822</v>
      </c>
      <c r="C24" s="13" t="n">
        <v>1761.9</v>
      </c>
      <c r="D24" s="13" t="n">
        <v>4058</v>
      </c>
      <c r="E24" s="13" t="n">
        <f aca="false">D24-B24</f>
        <v>-764</v>
      </c>
      <c r="F24" s="14" t="s">
        <v>42</v>
      </c>
      <c r="G24" s="5"/>
      <c r="H24" s="5"/>
    </row>
    <row r="25" customFormat="false" ht="18" hidden="false" customHeight="true" outlineLevel="0" collapsed="false">
      <c r="A25" s="22" t="s">
        <v>43</v>
      </c>
      <c r="B25" s="23"/>
      <c r="C25" s="23"/>
      <c r="D25" s="23"/>
      <c r="E25" s="24" t="n">
        <f aca="false">SUM(E11:E24)</f>
        <v>1500</v>
      </c>
      <c r="F25" s="25"/>
      <c r="G25" s="5"/>
      <c r="H25" s="5"/>
    </row>
    <row r="26" customFormat="false" ht="15.75" hidden="false" customHeight="true" outlineLevel="0" collapsed="false">
      <c r="A26" s="6"/>
      <c r="B26" s="6"/>
      <c r="C26" s="6"/>
      <c r="D26" s="6"/>
      <c r="E26" s="6"/>
      <c r="F26" s="6"/>
      <c r="G26" s="5"/>
      <c r="H26" s="5"/>
    </row>
    <row r="27" customFormat="false" ht="54" hidden="false" customHeight="true" outlineLevel="0" collapsed="false">
      <c r="A27" s="26" t="s">
        <v>44</v>
      </c>
      <c r="B27" s="26"/>
      <c r="C27" s="26"/>
      <c r="D27" s="26"/>
      <c r="E27" s="26"/>
      <c r="F27" s="26"/>
      <c r="G27" s="5"/>
      <c r="H27" s="5"/>
    </row>
    <row r="28" customFormat="false" ht="28.5" hidden="false" customHeight="true" outlineLevel="0" collapsed="false">
      <c r="A28" s="27" t="s">
        <v>45</v>
      </c>
      <c r="B28" s="27"/>
      <c r="C28" s="27"/>
      <c r="D28" s="27"/>
      <c r="E28" s="27"/>
      <c r="F28" s="27"/>
      <c r="G28" s="5"/>
      <c r="H28" s="5"/>
    </row>
    <row r="29" customFormat="false" ht="19.5" hidden="false" customHeight="true" outlineLevel="0" collapsed="false">
      <c r="A29" s="27"/>
      <c r="B29" s="27"/>
      <c r="C29" s="27"/>
      <c r="D29" s="27"/>
      <c r="E29" s="27"/>
      <c r="F29" s="27"/>
      <c r="G29" s="5"/>
      <c r="H29" s="5"/>
    </row>
    <row r="30" customFormat="false" ht="20.25" hidden="false" customHeight="true" outlineLevel="0" collapsed="false">
      <c r="A30" s="28" t="s">
        <v>46</v>
      </c>
      <c r="B30" s="28"/>
      <c r="C30" s="28"/>
      <c r="D30" s="28"/>
      <c r="E30" s="28"/>
      <c r="F30" s="28"/>
    </row>
    <row r="31" s="29" customFormat="true" ht="52.5" hidden="false" customHeight="true" outlineLevel="0" collapsed="false">
      <c r="A31" s="4" t="s">
        <v>47</v>
      </c>
      <c r="B31" s="4"/>
      <c r="C31" s="4"/>
      <c r="D31" s="4"/>
      <c r="E31" s="4"/>
      <c r="F31" s="4"/>
      <c r="G31" s="1"/>
      <c r="H31" s="1"/>
      <c r="I31" s="1"/>
      <c r="J31" s="1"/>
      <c r="K31" s="1"/>
      <c r="L31" s="1"/>
      <c r="M31" s="1"/>
      <c r="N31" s="1"/>
    </row>
    <row r="32" customFormat="false" ht="21.75" hidden="false" customHeight="true" outlineLevel="0" collapsed="false">
      <c r="A32" s="30" t="s">
        <v>48</v>
      </c>
      <c r="B32" s="30"/>
      <c r="C32" s="30"/>
      <c r="D32" s="30"/>
      <c r="E32" s="30"/>
      <c r="F32" s="30"/>
    </row>
    <row r="33" customFormat="false" ht="102.75" hidden="false" customHeight="true" outlineLevel="0" collapsed="false">
      <c r="A33" s="8" t="s">
        <v>49</v>
      </c>
      <c r="B33" s="8"/>
      <c r="C33" s="8"/>
      <c r="D33" s="8"/>
      <c r="E33" s="8"/>
      <c r="F33" s="8"/>
    </row>
    <row r="34" customFormat="false" ht="17.25" hidden="false" customHeight="true" outlineLevel="0" collapsed="false">
      <c r="A34" s="8" t="s">
        <v>50</v>
      </c>
      <c r="B34" s="8"/>
      <c r="C34" s="8"/>
      <c r="D34" s="8"/>
      <c r="E34" s="8"/>
      <c r="F34" s="8"/>
    </row>
    <row r="35" customFormat="false" ht="35.25" hidden="false" customHeight="true" outlineLevel="0" collapsed="false">
      <c r="A35" s="8" t="s">
        <v>51</v>
      </c>
      <c r="B35" s="8"/>
      <c r="C35" s="8"/>
      <c r="D35" s="8"/>
      <c r="E35" s="8"/>
      <c r="F35" s="8"/>
    </row>
    <row r="36" s="31" customFormat="true" ht="35.25" hidden="false" customHeight="true" outlineLevel="0" collapsed="false">
      <c r="A36" s="8" t="s">
        <v>52</v>
      </c>
      <c r="B36" s="8"/>
      <c r="C36" s="8"/>
      <c r="D36" s="8"/>
      <c r="E36" s="8"/>
      <c r="F36" s="8"/>
      <c r="G36" s="1"/>
      <c r="H36" s="1"/>
      <c r="I36" s="1"/>
      <c r="J36" s="1"/>
      <c r="K36" s="1"/>
      <c r="L36" s="1"/>
      <c r="M36" s="1"/>
      <c r="N36" s="1"/>
    </row>
    <row r="37" s="31" customFormat="true" ht="21.75" hidden="false" customHeight="true" outlineLevel="0" collapsed="false">
      <c r="A37" s="8" t="s">
        <v>53</v>
      </c>
      <c r="B37" s="8"/>
      <c r="C37" s="8"/>
      <c r="D37" s="8"/>
      <c r="E37" s="8"/>
      <c r="F37" s="8"/>
      <c r="G37" s="1"/>
      <c r="H37" s="1"/>
      <c r="I37" s="1"/>
      <c r="J37" s="1"/>
      <c r="K37" s="1"/>
      <c r="L37" s="1"/>
      <c r="M37" s="1"/>
      <c r="N37" s="1"/>
    </row>
    <row r="38" s="31" customFormat="true" ht="84" hidden="false" customHeight="true" outlineLevel="0" collapsed="false">
      <c r="A38" s="8" t="s">
        <v>54</v>
      </c>
      <c r="B38" s="8"/>
      <c r="C38" s="8"/>
      <c r="D38" s="8"/>
      <c r="E38" s="8"/>
      <c r="F38" s="8"/>
      <c r="G38" s="1"/>
      <c r="H38" s="1"/>
      <c r="I38" s="1"/>
      <c r="J38" s="1"/>
      <c r="K38" s="1"/>
      <c r="L38" s="1"/>
      <c r="M38" s="1"/>
      <c r="N38" s="1"/>
    </row>
    <row r="39" s="31" customFormat="true" ht="65.25" hidden="false" customHeight="true" outlineLevel="0" collapsed="false">
      <c r="A39" s="32" t="s">
        <v>55</v>
      </c>
      <c r="B39" s="32"/>
      <c r="C39" s="32"/>
      <c r="D39" s="32"/>
      <c r="E39" s="32"/>
      <c r="F39" s="32"/>
      <c r="G39" s="29"/>
      <c r="H39" s="29"/>
      <c r="I39" s="29"/>
      <c r="J39" s="29"/>
      <c r="K39" s="29"/>
      <c r="L39" s="29"/>
      <c r="M39" s="29"/>
      <c r="N39" s="29"/>
    </row>
    <row r="40" s="33" customFormat="true" ht="19.5" hidden="false" customHeight="true" outlineLevel="0" collapsed="false">
      <c r="A40" s="30" t="s">
        <v>56</v>
      </c>
      <c r="B40" s="30"/>
      <c r="C40" s="30"/>
      <c r="D40" s="30"/>
      <c r="E40" s="30"/>
      <c r="F40" s="30"/>
      <c r="G40" s="1"/>
      <c r="H40" s="1"/>
      <c r="I40" s="1"/>
      <c r="J40" s="1"/>
      <c r="K40" s="1"/>
      <c r="L40" s="1"/>
      <c r="M40" s="1"/>
      <c r="N40" s="1"/>
    </row>
    <row r="41" s="33" customFormat="true" ht="17.25" hidden="false" customHeight="true" outlineLevel="0" collapsed="false">
      <c r="A41" s="8" t="s">
        <v>57</v>
      </c>
      <c r="B41" s="8"/>
      <c r="C41" s="8"/>
      <c r="D41" s="8"/>
      <c r="E41" s="8"/>
      <c r="F41" s="8"/>
      <c r="G41" s="1"/>
      <c r="H41" s="1"/>
      <c r="I41" s="1"/>
      <c r="J41" s="1"/>
      <c r="K41" s="1"/>
      <c r="L41" s="1"/>
      <c r="M41" s="1"/>
      <c r="N41" s="1"/>
    </row>
    <row r="42" s="33" customFormat="true" ht="87" hidden="false" customHeight="true" outlineLevel="0" collapsed="false">
      <c r="A42" s="8" t="s">
        <v>58</v>
      </c>
      <c r="B42" s="8"/>
      <c r="C42" s="8"/>
      <c r="D42" s="8"/>
      <c r="E42" s="8"/>
      <c r="F42" s="8"/>
      <c r="G42" s="1"/>
      <c r="H42" s="1"/>
      <c r="I42" s="1"/>
      <c r="J42" s="1"/>
      <c r="K42" s="1"/>
      <c r="L42" s="1"/>
      <c r="M42" s="1"/>
      <c r="N42" s="1"/>
    </row>
    <row r="43" s="33" customFormat="true" ht="19.5" hidden="false" customHeight="true" outlineLevel="0" collapsed="false">
      <c r="A43" s="8" t="s">
        <v>53</v>
      </c>
      <c r="B43" s="8"/>
      <c r="C43" s="8"/>
      <c r="D43" s="8"/>
      <c r="E43" s="8"/>
      <c r="F43" s="8"/>
      <c r="G43" s="1"/>
      <c r="H43" s="1"/>
      <c r="I43" s="1"/>
      <c r="J43" s="1"/>
      <c r="K43" s="1"/>
      <c r="L43" s="1"/>
      <c r="M43" s="1"/>
      <c r="N43" s="1"/>
    </row>
    <row r="44" s="33" customFormat="true" ht="68.25" hidden="false" customHeight="true" outlineLevel="0" collapsed="false">
      <c r="A44" s="8" t="s">
        <v>59</v>
      </c>
      <c r="B44" s="8"/>
      <c r="C44" s="8"/>
      <c r="D44" s="8"/>
      <c r="E44" s="8"/>
      <c r="F44" s="8"/>
      <c r="G44" s="1"/>
      <c r="H44" s="1"/>
      <c r="I44" s="1"/>
      <c r="J44" s="1"/>
      <c r="K44" s="1"/>
      <c r="L44" s="1"/>
      <c r="M44" s="1"/>
      <c r="N44" s="1"/>
    </row>
    <row r="45" customFormat="false" ht="12.75" hidden="false" customHeight="true" outlineLevel="0" collapsed="false">
      <c r="A45" s="8"/>
      <c r="B45" s="8"/>
      <c r="C45" s="8"/>
      <c r="D45" s="8"/>
      <c r="E45" s="8"/>
      <c r="F45" s="34" t="s">
        <v>60</v>
      </c>
    </row>
    <row r="46" customFormat="false" ht="24" hidden="false" customHeight="true" outlineLevel="0" collapsed="false">
      <c r="A46" s="35" t="s">
        <v>61</v>
      </c>
      <c r="B46" s="35" t="s">
        <v>62</v>
      </c>
      <c r="C46" s="35"/>
      <c r="D46" s="35" t="s">
        <v>63</v>
      </c>
      <c r="E46" s="35" t="s">
        <v>64</v>
      </c>
      <c r="F46" s="35" t="s">
        <v>65</v>
      </c>
      <c r="G46" s="36"/>
      <c r="H46" s="36"/>
      <c r="I46" s="36"/>
      <c r="J46" s="36"/>
      <c r="K46" s="36"/>
      <c r="L46" s="36"/>
      <c r="M46" s="36"/>
      <c r="N46" s="36"/>
    </row>
    <row r="47" customFormat="false" ht="15" hidden="false" customHeight="true" outlineLevel="0" collapsed="false">
      <c r="A47" s="37" t="s">
        <v>66</v>
      </c>
      <c r="B47" s="38" t="s">
        <v>67</v>
      </c>
      <c r="C47" s="38"/>
      <c r="D47" s="39" t="n">
        <v>0</v>
      </c>
      <c r="E47" s="40" t="n">
        <v>720</v>
      </c>
      <c r="F47" s="41" t="n">
        <f aca="false">SUM(D47:E47)</f>
        <v>720</v>
      </c>
      <c r="G47" s="31"/>
      <c r="H47" s="31"/>
      <c r="I47" s="31"/>
      <c r="J47" s="31"/>
      <c r="K47" s="31"/>
      <c r="L47" s="31"/>
      <c r="M47" s="31"/>
      <c r="N47" s="31"/>
    </row>
    <row r="48" customFormat="false" ht="15" hidden="false" customHeight="true" outlineLevel="0" collapsed="false">
      <c r="A48" s="37"/>
      <c r="B48" s="38" t="s">
        <v>68</v>
      </c>
      <c r="C48" s="38"/>
      <c r="D48" s="39" t="n">
        <v>91.1</v>
      </c>
      <c r="E48" s="40" t="n">
        <v>11.1</v>
      </c>
      <c r="F48" s="41" t="n">
        <f aca="false">SUM(D48:E48)</f>
        <v>102.2</v>
      </c>
      <c r="G48" s="31"/>
      <c r="H48" s="31"/>
      <c r="I48" s="31"/>
      <c r="J48" s="31"/>
      <c r="K48" s="31"/>
      <c r="L48" s="31"/>
      <c r="M48" s="31"/>
      <c r="N48" s="31"/>
    </row>
    <row r="49" customFormat="false" ht="15" hidden="false" customHeight="true" outlineLevel="0" collapsed="false">
      <c r="A49" s="42" t="s">
        <v>69</v>
      </c>
      <c r="B49" s="38" t="s">
        <v>70</v>
      </c>
      <c r="C49" s="38"/>
      <c r="D49" s="39" t="n">
        <v>0</v>
      </c>
      <c r="E49" s="40" t="n">
        <v>815.7</v>
      </c>
      <c r="F49" s="41" t="n">
        <f aca="false">SUM(D49:E49)</f>
        <v>815.7</v>
      </c>
      <c r="G49" s="31"/>
      <c r="H49" s="31"/>
      <c r="I49" s="31"/>
      <c r="J49" s="31"/>
      <c r="K49" s="31"/>
      <c r="L49" s="31"/>
      <c r="M49" s="31"/>
      <c r="N49" s="31"/>
    </row>
    <row r="50" customFormat="false" ht="15" hidden="false" customHeight="true" outlineLevel="0" collapsed="false">
      <c r="A50" s="42"/>
      <c r="B50" s="43" t="s">
        <v>71</v>
      </c>
      <c r="C50" s="44"/>
      <c r="D50" s="45" t="n">
        <v>873.6</v>
      </c>
      <c r="E50" s="40" t="n">
        <v>-816</v>
      </c>
      <c r="F50" s="41" t="n">
        <f aca="false">SUM(D50:E50)</f>
        <v>57.6</v>
      </c>
      <c r="G50" s="31"/>
      <c r="H50" s="31"/>
      <c r="I50" s="31"/>
      <c r="J50" s="31"/>
      <c r="K50" s="31"/>
      <c r="L50" s="31"/>
      <c r="M50" s="31"/>
      <c r="N50" s="31"/>
    </row>
    <row r="51" customFormat="false" ht="17.25" hidden="false" customHeight="true" outlineLevel="0" collapsed="false">
      <c r="A51" s="42"/>
      <c r="B51" s="46" t="s">
        <v>72</v>
      </c>
      <c r="C51" s="47"/>
      <c r="D51" s="45" t="n">
        <v>5500</v>
      </c>
      <c r="E51" s="48" t="n">
        <v>407</v>
      </c>
      <c r="F51" s="41" t="n">
        <f aca="false">SUM(D51:E51)</f>
        <v>5907</v>
      </c>
      <c r="G51" s="33"/>
      <c r="H51" s="33"/>
      <c r="I51" s="33"/>
      <c r="J51" s="33"/>
      <c r="K51" s="33"/>
      <c r="L51" s="33"/>
      <c r="M51" s="33"/>
      <c r="N51" s="33"/>
    </row>
    <row r="52" customFormat="false" ht="17.25" hidden="false" customHeight="true" outlineLevel="0" collapsed="false">
      <c r="A52" s="37" t="s">
        <v>73</v>
      </c>
      <c r="B52" s="46" t="s">
        <v>74</v>
      </c>
      <c r="C52" s="47"/>
      <c r="D52" s="45" t="n">
        <v>161.6</v>
      </c>
      <c r="E52" s="48" t="n">
        <v>33.8</v>
      </c>
      <c r="F52" s="41" t="n">
        <f aca="false">SUM(D52:E52)</f>
        <v>195.4</v>
      </c>
      <c r="G52" s="33"/>
      <c r="H52" s="33"/>
      <c r="I52" s="33"/>
      <c r="J52" s="33"/>
      <c r="K52" s="33"/>
      <c r="L52" s="33"/>
      <c r="M52" s="33"/>
      <c r="N52" s="33"/>
    </row>
    <row r="53" customFormat="false" ht="17.25" hidden="false" customHeight="true" outlineLevel="0" collapsed="false">
      <c r="A53" s="37"/>
      <c r="B53" s="46" t="s">
        <v>75</v>
      </c>
      <c r="C53" s="47"/>
      <c r="D53" s="48" t="n">
        <v>36.06436</v>
      </c>
      <c r="E53" s="49" t="n">
        <f aca="false">0.15382+2.71139</f>
        <v>2.86521</v>
      </c>
      <c r="F53" s="41" t="n">
        <f aca="false">SUM(D53:E53)</f>
        <v>38.92957</v>
      </c>
      <c r="G53" s="33"/>
      <c r="H53" s="33"/>
      <c r="I53" s="33"/>
      <c r="J53" s="33"/>
      <c r="K53" s="33"/>
      <c r="L53" s="33"/>
      <c r="M53" s="33"/>
      <c r="N53" s="33"/>
    </row>
    <row r="54" customFormat="false" ht="17.25" hidden="false" customHeight="true" outlineLevel="0" collapsed="false">
      <c r="A54" s="37"/>
      <c r="B54" s="46" t="s">
        <v>76</v>
      </c>
      <c r="C54" s="47"/>
      <c r="D54" s="48" t="n">
        <v>7295.77259</v>
      </c>
      <c r="E54" s="49" t="n">
        <f aca="false">30.76347+542.27756</f>
        <v>573.04103</v>
      </c>
      <c r="F54" s="41" t="n">
        <f aca="false">SUM(D54:E54)</f>
        <v>7868.81362</v>
      </c>
      <c r="G54" s="33"/>
      <c r="H54" s="33"/>
      <c r="I54" s="33"/>
      <c r="J54" s="33"/>
      <c r="K54" s="33"/>
      <c r="L54" s="33"/>
      <c r="M54" s="33"/>
      <c r="N54" s="33"/>
    </row>
    <row r="55" customFormat="false" ht="17.25" hidden="false" customHeight="true" outlineLevel="0" collapsed="false">
      <c r="A55" s="37"/>
      <c r="B55" s="46" t="s">
        <v>77</v>
      </c>
      <c r="C55" s="47"/>
      <c r="D55" s="45" t="n">
        <v>11466</v>
      </c>
      <c r="E55" s="48" t="n">
        <v>372</v>
      </c>
      <c r="F55" s="41" t="n">
        <f aca="false">SUM(D55:E55)</f>
        <v>11838</v>
      </c>
      <c r="G55" s="33"/>
      <c r="H55" s="33"/>
      <c r="I55" s="33"/>
      <c r="J55" s="33"/>
      <c r="K55" s="33"/>
      <c r="L55" s="33"/>
      <c r="M55" s="33"/>
      <c r="N55" s="33"/>
    </row>
    <row r="56" customFormat="false" ht="17.25" hidden="false" customHeight="true" outlineLevel="0" collapsed="false">
      <c r="A56" s="37"/>
      <c r="B56" s="46" t="s">
        <v>78</v>
      </c>
      <c r="C56" s="47"/>
      <c r="D56" s="45" t="n">
        <v>4629</v>
      </c>
      <c r="E56" s="48" t="n">
        <v>-1200</v>
      </c>
      <c r="F56" s="41" t="n">
        <f aca="false">SUM(D56:E56)</f>
        <v>3429</v>
      </c>
      <c r="G56" s="33"/>
      <c r="H56" s="33"/>
      <c r="I56" s="33"/>
      <c r="J56" s="33"/>
      <c r="K56" s="33"/>
      <c r="L56" s="33"/>
      <c r="M56" s="33"/>
      <c r="N56" s="33"/>
    </row>
    <row r="57" customFormat="false" ht="17.25" hidden="false" customHeight="true" outlineLevel="0" collapsed="false">
      <c r="A57" s="37"/>
      <c r="B57" s="46" t="s">
        <v>79</v>
      </c>
      <c r="C57" s="47"/>
      <c r="D57" s="45" t="n">
        <v>102613.5</v>
      </c>
      <c r="E57" s="48" t="n">
        <v>-7428</v>
      </c>
      <c r="F57" s="41" t="n">
        <f aca="false">SUM(D57:E57)</f>
        <v>95185.5</v>
      </c>
      <c r="G57" s="33"/>
      <c r="H57" s="33"/>
      <c r="I57" s="33"/>
      <c r="J57" s="33"/>
      <c r="K57" s="33"/>
      <c r="L57" s="33"/>
      <c r="M57" s="33"/>
      <c r="N57" s="33"/>
    </row>
    <row r="58" customFormat="false" ht="17.25" hidden="false" customHeight="true" outlineLevel="0" collapsed="false">
      <c r="A58" s="37"/>
      <c r="B58" s="46" t="s">
        <v>80</v>
      </c>
      <c r="C58" s="47"/>
      <c r="D58" s="45" t="n">
        <v>1459</v>
      </c>
      <c r="E58" s="48" t="n">
        <v>-100</v>
      </c>
      <c r="F58" s="41" t="n">
        <f aca="false">SUM(D58:E58)</f>
        <v>1359</v>
      </c>
      <c r="G58" s="33"/>
      <c r="H58" s="33"/>
      <c r="I58" s="33"/>
      <c r="J58" s="33"/>
      <c r="K58" s="33"/>
      <c r="L58" s="33"/>
      <c r="M58" s="33"/>
      <c r="N58" s="33"/>
    </row>
    <row r="59" customFormat="false" ht="17.25" hidden="false" customHeight="true" outlineLevel="0" collapsed="false">
      <c r="A59" s="37"/>
      <c r="B59" s="46" t="s">
        <v>81</v>
      </c>
      <c r="C59" s="47"/>
      <c r="D59" s="45" t="n">
        <v>52009</v>
      </c>
      <c r="E59" s="48" t="n">
        <v>300</v>
      </c>
      <c r="F59" s="41" t="n">
        <f aca="false">SUM(D59:E59)</f>
        <v>52309</v>
      </c>
      <c r="G59" s="33"/>
      <c r="H59" s="33"/>
      <c r="I59" s="33"/>
      <c r="J59" s="33"/>
      <c r="K59" s="33"/>
      <c r="L59" s="33"/>
      <c r="M59" s="33"/>
      <c r="N59" s="33"/>
    </row>
    <row r="60" customFormat="false" ht="17.25" hidden="false" customHeight="true" outlineLevel="0" collapsed="false">
      <c r="A60" s="37"/>
      <c r="B60" s="46" t="s">
        <v>82</v>
      </c>
      <c r="C60" s="47"/>
      <c r="D60" s="45" t="n">
        <v>1095</v>
      </c>
      <c r="E60" s="48" t="n">
        <v>100</v>
      </c>
      <c r="F60" s="41" t="n">
        <f aca="false">SUM(D60:E60)</f>
        <v>1195</v>
      </c>
      <c r="G60" s="33"/>
      <c r="H60" s="33"/>
      <c r="I60" s="33"/>
      <c r="J60" s="33"/>
      <c r="K60" s="33"/>
      <c r="L60" s="33"/>
      <c r="M60" s="33"/>
      <c r="N60" s="33"/>
    </row>
    <row r="61" customFormat="false" ht="15" hidden="false" customHeight="true" outlineLevel="0" collapsed="false">
      <c r="A61" s="50" t="s">
        <v>43</v>
      </c>
      <c r="B61" s="51"/>
      <c r="C61" s="51"/>
      <c r="D61" s="52"/>
      <c r="E61" s="53" t="n">
        <f aca="false">SUM(E47:E60)</f>
        <v>-6208.49376</v>
      </c>
      <c r="F61" s="52"/>
      <c r="G61" s="1" t="n">
        <f aca="false">30.91729+779-7428-100+300-816+33.8+11.1+100+720+815.7-1200+544.98895</f>
        <v>-6208.49376</v>
      </c>
      <c r="H61" s="54" t="n">
        <f aca="false">G61-E61</f>
        <v>0</v>
      </c>
    </row>
    <row r="62" customFormat="false" ht="14.25" hidden="false" customHeight="true" outlineLevel="0" collapsed="false">
      <c r="A62" s="55"/>
      <c r="B62" s="56"/>
      <c r="C62" s="56"/>
      <c r="D62" s="57"/>
      <c r="E62" s="58"/>
      <c r="F62" s="57"/>
    </row>
    <row r="63" customFormat="false" ht="22.5" hidden="false" customHeight="true" outlineLevel="0" collapsed="false">
      <c r="A63" s="59" t="s">
        <v>83</v>
      </c>
      <c r="B63" s="59"/>
      <c r="C63" s="59"/>
      <c r="D63" s="59"/>
      <c r="E63" s="59"/>
      <c r="F63" s="59"/>
    </row>
    <row r="64" customFormat="false" ht="106.5" hidden="false" customHeight="true" outlineLevel="0" collapsed="false">
      <c r="A64" s="30" t="s">
        <v>84</v>
      </c>
      <c r="B64" s="30"/>
      <c r="C64" s="30"/>
      <c r="D64" s="30"/>
      <c r="E64" s="30"/>
      <c r="F64" s="30"/>
    </row>
    <row r="65" customFormat="false" ht="65.25" hidden="false" customHeight="true" outlineLevel="0" collapsed="false">
      <c r="A65" s="8" t="s">
        <v>85</v>
      </c>
      <c r="B65" s="8"/>
      <c r="C65" s="8"/>
      <c r="D65" s="8"/>
      <c r="E65" s="8"/>
      <c r="F65" s="8"/>
    </row>
    <row r="66" customFormat="false" ht="36.75" hidden="false" customHeight="true" outlineLevel="0" collapsed="false">
      <c r="A66" s="8" t="s">
        <v>86</v>
      </c>
      <c r="B66" s="8"/>
      <c r="C66" s="8"/>
      <c r="D66" s="8"/>
      <c r="E66" s="8"/>
      <c r="F66" s="8"/>
    </row>
    <row r="67" customFormat="false" ht="68.25" hidden="false" customHeight="true" outlineLevel="0" collapsed="false">
      <c r="A67" s="8" t="s">
        <v>87</v>
      </c>
      <c r="B67" s="8"/>
      <c r="C67" s="8"/>
      <c r="D67" s="8"/>
      <c r="E67" s="8"/>
      <c r="F67" s="8"/>
    </row>
    <row r="68" customFormat="false" ht="87.75" hidden="false" customHeight="true" outlineLevel="0" collapsed="false">
      <c r="A68" s="8" t="s">
        <v>88</v>
      </c>
      <c r="B68" s="8"/>
      <c r="C68" s="8"/>
      <c r="D68" s="8"/>
      <c r="E68" s="8"/>
      <c r="F68" s="8"/>
    </row>
    <row r="69" customFormat="false" ht="20.25" hidden="false" customHeight="true" outlineLevel="0" collapsed="false">
      <c r="A69" s="30" t="s">
        <v>89</v>
      </c>
      <c r="B69" s="30"/>
      <c r="C69" s="30"/>
      <c r="D69" s="30"/>
      <c r="E69" s="30"/>
      <c r="F69" s="30"/>
    </row>
    <row r="70" customFormat="false" ht="114" hidden="false" customHeight="true" outlineLevel="0" collapsed="false">
      <c r="A70" s="8" t="s">
        <v>90</v>
      </c>
      <c r="B70" s="8"/>
      <c r="C70" s="8"/>
      <c r="D70" s="8"/>
      <c r="E70" s="8"/>
      <c r="F70" s="8"/>
    </row>
    <row r="71" customFormat="false" ht="71.25" hidden="false" customHeight="true" outlineLevel="0" collapsed="false">
      <c r="A71" s="8" t="s">
        <v>91</v>
      </c>
      <c r="B71" s="8"/>
      <c r="C71" s="8"/>
      <c r="D71" s="8"/>
      <c r="E71" s="8"/>
      <c r="F71" s="8"/>
    </row>
    <row r="72" customFormat="false" ht="83.25" hidden="false" customHeight="true" outlineLevel="0" collapsed="false">
      <c r="A72" s="8" t="s">
        <v>92</v>
      </c>
      <c r="B72" s="8"/>
      <c r="C72" s="8"/>
      <c r="D72" s="8"/>
      <c r="E72" s="8"/>
      <c r="F72" s="8"/>
    </row>
    <row r="73" customFormat="false" ht="38.25" hidden="false" customHeight="true" outlineLevel="0" collapsed="false">
      <c r="A73" s="8" t="s">
        <v>93</v>
      </c>
      <c r="B73" s="8"/>
      <c r="C73" s="8"/>
      <c r="D73" s="8"/>
      <c r="E73" s="8"/>
      <c r="F73" s="8"/>
    </row>
    <row r="74" customFormat="false" ht="82.5" hidden="false" customHeight="true" outlineLevel="0" collapsed="false">
      <c r="A74" s="8" t="s">
        <v>94</v>
      </c>
      <c r="B74" s="8"/>
      <c r="C74" s="8"/>
      <c r="D74" s="8"/>
      <c r="E74" s="8"/>
      <c r="F74" s="8"/>
    </row>
    <row r="75" customFormat="false" ht="18.75" hidden="false" customHeight="true" outlineLevel="0" collapsed="false">
      <c r="A75" s="30" t="s">
        <v>95</v>
      </c>
      <c r="B75" s="30"/>
      <c r="C75" s="30"/>
      <c r="D75" s="30"/>
      <c r="E75" s="30"/>
      <c r="F75" s="30"/>
    </row>
    <row r="76" customFormat="false" ht="20.25" hidden="false" customHeight="true" outlineLevel="0" collapsed="false">
      <c r="A76" s="8" t="s">
        <v>96</v>
      </c>
      <c r="B76" s="8"/>
      <c r="C76" s="8"/>
      <c r="D76" s="8"/>
      <c r="E76" s="8"/>
      <c r="F76" s="8"/>
    </row>
    <row r="77" customFormat="false" ht="87" hidden="false" customHeight="true" outlineLevel="0" collapsed="false">
      <c r="A77" s="8" t="s">
        <v>97</v>
      </c>
      <c r="B77" s="8"/>
      <c r="C77" s="8"/>
      <c r="D77" s="8"/>
      <c r="E77" s="8"/>
      <c r="F77" s="8"/>
    </row>
    <row r="78" customFormat="false" ht="48" hidden="false" customHeight="true" outlineLevel="0" collapsed="false">
      <c r="A78" s="8" t="s">
        <v>98</v>
      </c>
      <c r="B78" s="8"/>
      <c r="C78" s="8"/>
      <c r="D78" s="8"/>
      <c r="E78" s="8"/>
      <c r="F78" s="8"/>
    </row>
    <row r="79" customFormat="false" ht="48.75" hidden="false" customHeight="true" outlineLevel="0" collapsed="false">
      <c r="A79" s="8" t="s">
        <v>99</v>
      </c>
      <c r="B79" s="8"/>
      <c r="C79" s="8"/>
      <c r="D79" s="8"/>
      <c r="E79" s="8"/>
      <c r="F79" s="8"/>
    </row>
    <row r="80" customFormat="false" ht="48.75" hidden="false" customHeight="true" outlineLevel="0" collapsed="false">
      <c r="A80" s="8" t="s">
        <v>100</v>
      </c>
      <c r="B80" s="8"/>
      <c r="C80" s="8"/>
      <c r="D80" s="8"/>
      <c r="E80" s="8"/>
      <c r="F80" s="8"/>
    </row>
    <row r="81" customFormat="false" ht="48.75" hidden="false" customHeight="true" outlineLevel="0" collapsed="false">
      <c r="A81" s="8" t="s">
        <v>101</v>
      </c>
      <c r="B81" s="8"/>
      <c r="C81" s="8"/>
      <c r="D81" s="8"/>
      <c r="E81" s="8"/>
      <c r="F81" s="8"/>
    </row>
    <row r="82" customFormat="false" ht="21" hidden="false" customHeight="true" outlineLevel="0" collapsed="false">
      <c r="A82" s="60" t="s">
        <v>102</v>
      </c>
      <c r="B82" s="60"/>
      <c r="C82" s="60"/>
      <c r="D82" s="60"/>
      <c r="E82" s="60"/>
      <c r="F82" s="60"/>
    </row>
    <row r="83" customFormat="false" ht="20.25" hidden="false" customHeight="true" outlineLevel="0" collapsed="false">
      <c r="A83" s="8" t="s">
        <v>96</v>
      </c>
      <c r="B83" s="8"/>
      <c r="C83" s="8"/>
      <c r="D83" s="8"/>
      <c r="E83" s="8"/>
      <c r="F83" s="8"/>
    </row>
    <row r="84" customFormat="false" ht="68.25" hidden="false" customHeight="true" outlineLevel="0" collapsed="false">
      <c r="A84" s="8" t="s">
        <v>103</v>
      </c>
      <c r="B84" s="8"/>
      <c r="C84" s="8"/>
      <c r="D84" s="8"/>
      <c r="E84" s="8"/>
      <c r="F84" s="8"/>
    </row>
    <row r="85" customFormat="false" ht="24.75" hidden="true" customHeight="true" outlineLevel="0" collapsed="false">
      <c r="A85" s="30" t="s">
        <v>56</v>
      </c>
      <c r="B85" s="30"/>
      <c r="C85" s="30"/>
      <c r="D85" s="30"/>
      <c r="E85" s="30"/>
      <c r="F85" s="30"/>
    </row>
    <row r="86" customFormat="false" ht="18" hidden="false" customHeight="true" outlineLevel="0" collapsed="false">
      <c r="A86" s="30" t="s">
        <v>48</v>
      </c>
      <c r="B86" s="30"/>
      <c r="C86" s="30"/>
      <c r="D86" s="30"/>
      <c r="E86" s="30"/>
      <c r="F86" s="30"/>
    </row>
    <row r="87" customFormat="false" ht="32.25" hidden="false" customHeight="true" outlineLevel="0" collapsed="false">
      <c r="A87" s="61" t="s">
        <v>104</v>
      </c>
      <c r="B87" s="61"/>
      <c r="C87" s="61"/>
      <c r="D87" s="61"/>
      <c r="E87" s="61"/>
      <c r="F87" s="61"/>
    </row>
    <row r="88" customFormat="false" ht="18" hidden="false" customHeight="true" outlineLevel="0" collapsed="false">
      <c r="A88" s="62" t="s">
        <v>105</v>
      </c>
      <c r="B88" s="63"/>
      <c r="C88" s="63"/>
      <c r="D88" s="63"/>
      <c r="E88" s="63"/>
      <c r="F88" s="63"/>
    </row>
    <row r="89" customFormat="false" ht="36" hidden="false" customHeight="true" outlineLevel="0" collapsed="false">
      <c r="A89" s="8" t="s">
        <v>106</v>
      </c>
      <c r="B89" s="8"/>
      <c r="C89" s="8"/>
      <c r="D89" s="8"/>
      <c r="E89" s="8"/>
      <c r="F89" s="8"/>
    </row>
    <row r="90" customFormat="false" ht="21" hidden="false" customHeight="true" outlineLevel="0" collapsed="false">
      <c r="A90" s="8" t="s">
        <v>107</v>
      </c>
      <c r="B90" s="8"/>
      <c r="C90" s="8"/>
      <c r="D90" s="8"/>
      <c r="E90" s="8"/>
      <c r="F90" s="8"/>
    </row>
    <row r="91" customFormat="false" ht="21" hidden="false" customHeight="true" outlineLevel="0" collapsed="false">
      <c r="A91" s="8" t="s">
        <v>108</v>
      </c>
      <c r="B91" s="8"/>
      <c r="C91" s="8"/>
      <c r="D91" s="8"/>
      <c r="E91" s="8"/>
      <c r="F91" s="8"/>
    </row>
    <row r="92" customFormat="false" ht="21" hidden="false" customHeight="true" outlineLevel="0" collapsed="false">
      <c r="A92" s="8" t="s">
        <v>109</v>
      </c>
      <c r="B92" s="8"/>
      <c r="C92" s="8"/>
      <c r="D92" s="8"/>
      <c r="E92" s="8"/>
      <c r="F92" s="8"/>
    </row>
    <row r="93" customFormat="false" ht="21" hidden="false" customHeight="true" outlineLevel="0" collapsed="false">
      <c r="A93" s="8" t="s">
        <v>110</v>
      </c>
      <c r="B93" s="8"/>
      <c r="C93" s="8"/>
      <c r="D93" s="8"/>
      <c r="E93" s="8"/>
      <c r="F93" s="8"/>
    </row>
    <row r="94" customFormat="false" ht="39" hidden="false" customHeight="true" outlineLevel="0" collapsed="false">
      <c r="A94" s="8" t="s">
        <v>111</v>
      </c>
      <c r="B94" s="8"/>
      <c r="C94" s="8"/>
      <c r="D94" s="8"/>
      <c r="E94" s="8"/>
      <c r="F94" s="8"/>
    </row>
    <row r="95" customFormat="false" ht="72.75" hidden="false" customHeight="true" outlineLevel="0" collapsed="false">
      <c r="A95" s="8" t="s">
        <v>112</v>
      </c>
      <c r="B95" s="8"/>
      <c r="C95" s="8"/>
      <c r="D95" s="8"/>
      <c r="E95" s="8"/>
      <c r="F95" s="8"/>
    </row>
    <row r="96" customFormat="false" ht="18" hidden="false" customHeight="true" outlineLevel="0" collapsed="false">
      <c r="A96" s="62" t="s">
        <v>113</v>
      </c>
      <c r="B96" s="63"/>
      <c r="C96" s="63"/>
      <c r="D96" s="63"/>
      <c r="E96" s="63"/>
      <c r="F96" s="63"/>
    </row>
    <row r="97" customFormat="false" ht="21" hidden="false" customHeight="true" outlineLevel="0" collapsed="false">
      <c r="A97" s="8" t="s">
        <v>114</v>
      </c>
      <c r="B97" s="8"/>
      <c r="C97" s="8"/>
      <c r="D97" s="8"/>
      <c r="E97" s="8"/>
      <c r="F97" s="8"/>
    </row>
    <row r="98" customFormat="false" ht="21" hidden="false" customHeight="true" outlineLevel="0" collapsed="false">
      <c r="A98" s="8" t="s">
        <v>115</v>
      </c>
      <c r="B98" s="8"/>
      <c r="C98" s="8"/>
      <c r="D98" s="8"/>
      <c r="E98" s="8"/>
      <c r="F98" s="8"/>
    </row>
    <row r="99" customFormat="false" ht="18" hidden="false" customHeight="true" outlineLevel="0" collapsed="false">
      <c r="A99" s="62" t="s">
        <v>116</v>
      </c>
      <c r="B99" s="63"/>
      <c r="C99" s="63"/>
      <c r="D99" s="63"/>
      <c r="E99" s="63"/>
      <c r="F99" s="63"/>
    </row>
    <row r="100" customFormat="false" ht="21" hidden="false" customHeight="true" outlineLevel="0" collapsed="false">
      <c r="A100" s="8" t="s">
        <v>117</v>
      </c>
      <c r="B100" s="8"/>
      <c r="C100" s="8"/>
      <c r="D100" s="8"/>
      <c r="E100" s="8"/>
      <c r="F100" s="8"/>
    </row>
    <row r="101" customFormat="false" ht="18" hidden="false" customHeight="true" outlineLevel="0" collapsed="false">
      <c r="A101" s="62" t="s">
        <v>118</v>
      </c>
      <c r="B101" s="63"/>
      <c r="C101" s="63"/>
      <c r="D101" s="63"/>
      <c r="E101" s="63"/>
      <c r="F101" s="63"/>
    </row>
    <row r="102" customFormat="false" ht="21" hidden="false" customHeight="true" outlineLevel="0" collapsed="false">
      <c r="A102" s="8" t="s">
        <v>119</v>
      </c>
      <c r="B102" s="8"/>
      <c r="C102" s="8"/>
      <c r="D102" s="8"/>
      <c r="E102" s="8"/>
      <c r="F102" s="8"/>
    </row>
    <row r="103" customFormat="false" ht="21" hidden="false" customHeight="true" outlineLevel="0" collapsed="false">
      <c r="A103" s="8" t="s">
        <v>120</v>
      </c>
      <c r="B103" s="8"/>
      <c r="C103" s="8"/>
      <c r="D103" s="8"/>
      <c r="E103" s="8"/>
      <c r="F103" s="8"/>
    </row>
    <row r="104" customFormat="false" ht="18" hidden="false" customHeight="true" outlineLevel="0" collapsed="false">
      <c r="A104" s="62" t="s">
        <v>69</v>
      </c>
      <c r="B104" s="63"/>
      <c r="C104" s="63"/>
      <c r="D104" s="63"/>
      <c r="E104" s="63"/>
      <c r="F104" s="63"/>
    </row>
    <row r="105" customFormat="false" ht="21" hidden="false" customHeight="true" outlineLevel="0" collapsed="false">
      <c r="A105" s="8" t="s">
        <v>121</v>
      </c>
      <c r="B105" s="8"/>
      <c r="C105" s="8"/>
      <c r="D105" s="8"/>
      <c r="E105" s="8"/>
      <c r="F105" s="8"/>
    </row>
    <row r="106" customFormat="false" ht="18" hidden="false" customHeight="true" outlineLevel="0" collapsed="false">
      <c r="A106" s="62" t="s">
        <v>122</v>
      </c>
      <c r="B106" s="63"/>
      <c r="C106" s="63"/>
      <c r="D106" s="63"/>
      <c r="E106" s="63"/>
      <c r="F106" s="63"/>
    </row>
    <row r="107" customFormat="false" ht="21" hidden="false" customHeight="true" outlineLevel="0" collapsed="false">
      <c r="A107" s="8" t="s">
        <v>123</v>
      </c>
      <c r="B107" s="8"/>
      <c r="C107" s="8"/>
      <c r="D107" s="8"/>
      <c r="E107" s="8"/>
      <c r="F107" s="8"/>
    </row>
    <row r="108" customFormat="false" ht="32.25" hidden="false" customHeight="true" outlineLevel="0" collapsed="false">
      <c r="A108" s="8" t="s">
        <v>124</v>
      </c>
      <c r="B108" s="8"/>
      <c r="C108" s="8"/>
      <c r="D108" s="8"/>
      <c r="E108" s="8"/>
      <c r="F108" s="8"/>
    </row>
    <row r="109" customFormat="false" ht="21" hidden="false" customHeight="true" outlineLevel="0" collapsed="false">
      <c r="A109" s="8" t="s">
        <v>125</v>
      </c>
      <c r="B109" s="8"/>
      <c r="C109" s="8"/>
      <c r="D109" s="8"/>
      <c r="E109" s="8"/>
      <c r="F109" s="8"/>
    </row>
    <row r="110" customFormat="false" ht="21" hidden="false" customHeight="true" outlineLevel="0" collapsed="false">
      <c r="A110" s="8" t="s">
        <v>126</v>
      </c>
      <c r="B110" s="8"/>
      <c r="C110" s="8"/>
      <c r="D110" s="8"/>
      <c r="E110" s="8"/>
      <c r="F110" s="8"/>
    </row>
    <row r="111" customFormat="false" ht="18" hidden="false" customHeight="true" outlineLevel="0" collapsed="false">
      <c r="A111" s="61" t="s">
        <v>127</v>
      </c>
      <c r="B111" s="61"/>
      <c r="C111" s="61"/>
      <c r="D111" s="61"/>
      <c r="E111" s="61"/>
      <c r="F111" s="61"/>
    </row>
    <row r="112" customFormat="false" ht="51" hidden="false" customHeight="true" outlineLevel="0" collapsed="false">
      <c r="A112" s="64" t="s">
        <v>128</v>
      </c>
      <c r="B112" s="64"/>
      <c r="C112" s="64"/>
      <c r="D112" s="64"/>
      <c r="E112" s="64"/>
      <c r="F112" s="64"/>
    </row>
    <row r="113" customFormat="false" ht="18" hidden="false" customHeight="true" outlineLevel="0" collapsed="false">
      <c r="A113" s="61" t="s">
        <v>129</v>
      </c>
      <c r="B113" s="61"/>
      <c r="C113" s="61"/>
      <c r="D113" s="61"/>
      <c r="E113" s="61"/>
      <c r="F113" s="61"/>
    </row>
    <row r="114" customFormat="false" ht="18" hidden="false" customHeight="true" outlineLevel="0" collapsed="false">
      <c r="A114" s="64" t="s">
        <v>105</v>
      </c>
      <c r="B114" s="64"/>
      <c r="C114" s="64"/>
      <c r="D114" s="64"/>
      <c r="E114" s="64"/>
      <c r="F114" s="64"/>
      <c r="G114" s="65"/>
      <c r="H114" s="65"/>
      <c r="I114" s="65"/>
      <c r="J114" s="65"/>
      <c r="K114" s="65"/>
      <c r="L114" s="65"/>
      <c r="M114" s="65"/>
      <c r="N114" s="65"/>
    </row>
    <row r="115" customFormat="false" ht="34.5" hidden="false" customHeight="true" outlineLevel="0" collapsed="false">
      <c r="A115" s="64" t="s">
        <v>130</v>
      </c>
      <c r="B115" s="64"/>
      <c r="C115" s="64"/>
      <c r="D115" s="64"/>
      <c r="E115" s="64"/>
      <c r="F115" s="64"/>
    </row>
    <row r="116" customFormat="false" ht="18" hidden="false" customHeight="true" outlineLevel="0" collapsed="false">
      <c r="A116" s="61" t="s">
        <v>131</v>
      </c>
      <c r="B116" s="61"/>
      <c r="C116" s="61"/>
      <c r="D116" s="61"/>
      <c r="E116" s="61"/>
      <c r="F116" s="61"/>
    </row>
    <row r="117" customFormat="false" ht="18" hidden="false" customHeight="true" outlineLevel="0" collapsed="false">
      <c r="A117" s="64" t="s">
        <v>132</v>
      </c>
      <c r="B117" s="64"/>
      <c r="C117" s="64"/>
      <c r="D117" s="64"/>
      <c r="E117" s="64"/>
      <c r="F117" s="64"/>
      <c r="G117" s="65"/>
      <c r="H117" s="65"/>
      <c r="I117" s="65"/>
      <c r="J117" s="65"/>
      <c r="K117" s="65"/>
      <c r="L117" s="65"/>
      <c r="M117" s="65"/>
      <c r="N117" s="65"/>
    </row>
    <row r="118" customFormat="false" ht="17.25" hidden="false" customHeight="true" outlineLevel="0" collapsed="false">
      <c r="A118" s="64" t="s">
        <v>133</v>
      </c>
      <c r="B118" s="64"/>
      <c r="C118" s="64"/>
      <c r="D118" s="64"/>
      <c r="E118" s="64"/>
      <c r="F118" s="64"/>
    </row>
    <row r="119" customFormat="false" ht="14.25" hidden="false" customHeight="true" outlineLevel="0" collapsed="false">
      <c r="A119" s="66"/>
      <c r="B119" s="66"/>
      <c r="C119" s="66"/>
      <c r="D119" s="66"/>
      <c r="E119" s="67"/>
      <c r="F119" s="68" t="s">
        <v>134</v>
      </c>
      <c r="G119" s="69"/>
      <c r="H119" s="69"/>
      <c r="I119" s="69"/>
      <c r="J119" s="69"/>
      <c r="K119" s="69"/>
      <c r="L119" s="69"/>
    </row>
    <row r="120" customFormat="false" ht="28.5" hidden="false" customHeight="true" outlineLevel="0" collapsed="false">
      <c r="A120" s="35" t="s">
        <v>61</v>
      </c>
      <c r="B120" s="35" t="s">
        <v>62</v>
      </c>
      <c r="C120" s="35"/>
      <c r="D120" s="35" t="s">
        <v>63</v>
      </c>
      <c r="E120" s="35" t="s">
        <v>64</v>
      </c>
      <c r="F120" s="35" t="s">
        <v>65</v>
      </c>
      <c r="G120" s="70"/>
      <c r="H120" s="70"/>
      <c r="I120" s="70"/>
      <c r="J120" s="70"/>
      <c r="K120" s="70"/>
      <c r="L120" s="70"/>
      <c r="M120" s="36"/>
      <c r="N120" s="36"/>
    </row>
    <row r="121" customFormat="false" ht="15" hidden="false" customHeight="false" outlineLevel="0" collapsed="false">
      <c r="A121" s="42" t="s">
        <v>66</v>
      </c>
      <c r="B121" s="46" t="s">
        <v>135</v>
      </c>
      <c r="C121" s="47"/>
      <c r="D121" s="45" t="n">
        <v>1217</v>
      </c>
      <c r="E121" s="48" t="n">
        <f aca="false">367.2+100</f>
        <v>467.2</v>
      </c>
      <c r="F121" s="41" t="n">
        <f aca="false">SUM(D121:E121)</f>
        <v>1684.2</v>
      </c>
    </row>
    <row r="122" customFormat="false" ht="15" hidden="false" customHeight="false" outlineLevel="0" collapsed="false">
      <c r="A122" s="42"/>
      <c r="B122" s="46" t="s">
        <v>136</v>
      </c>
      <c r="C122" s="47"/>
      <c r="D122" s="45" t="n">
        <v>24010</v>
      </c>
      <c r="E122" s="48" t="n">
        <f aca="false">100+7079.8</f>
        <v>7179.8</v>
      </c>
      <c r="F122" s="41" t="n">
        <f aca="false">SUM(D122:E122)</f>
        <v>31189.8</v>
      </c>
    </row>
    <row r="123" customFormat="false" ht="15" hidden="false" customHeight="false" outlineLevel="0" collapsed="false">
      <c r="A123" s="42"/>
      <c r="B123" s="46" t="s">
        <v>137</v>
      </c>
      <c r="C123" s="47"/>
      <c r="D123" s="45" t="n">
        <v>13090.6</v>
      </c>
      <c r="E123" s="48" t="n">
        <f aca="false">-100-26.8-100-197.2</f>
        <v>-424</v>
      </c>
      <c r="F123" s="41" t="n">
        <f aca="false">SUM(D123:E123)</f>
        <v>12666.6</v>
      </c>
    </row>
    <row r="124" customFormat="false" ht="15" hidden="false" customHeight="false" outlineLevel="0" collapsed="false">
      <c r="A124" s="42"/>
      <c r="B124" s="46" t="s">
        <v>138</v>
      </c>
      <c r="C124" s="47"/>
      <c r="D124" s="45" t="n">
        <v>278.7</v>
      </c>
      <c r="E124" s="48" t="n">
        <f aca="false">26.8+97.2</f>
        <v>124</v>
      </c>
      <c r="F124" s="41" t="n">
        <f aca="false">SUM(D124:E124)</f>
        <v>402.7</v>
      </c>
    </row>
    <row r="125" customFormat="false" ht="15" hidden="false" customHeight="false" outlineLevel="0" collapsed="false">
      <c r="A125" s="42"/>
      <c r="B125" s="46" t="s">
        <v>139</v>
      </c>
      <c r="C125" s="47"/>
      <c r="D125" s="45" t="n">
        <v>2345.6</v>
      </c>
      <c r="E125" s="48" t="n">
        <f aca="false">313-84.6</f>
        <v>228.4</v>
      </c>
      <c r="F125" s="41" t="n">
        <f aca="false">SUM(D125:E125)</f>
        <v>2574</v>
      </c>
    </row>
    <row r="126" customFormat="false" ht="15" hidden="false" customHeight="false" outlineLevel="0" collapsed="false">
      <c r="A126" s="42"/>
      <c r="B126" s="46" t="s">
        <v>140</v>
      </c>
      <c r="C126" s="47"/>
      <c r="D126" s="45" t="n">
        <v>182.9</v>
      </c>
      <c r="E126" s="48" t="n">
        <v>100</v>
      </c>
      <c r="F126" s="41" t="n">
        <f aca="false">SUM(D126:E126)</f>
        <v>282.9</v>
      </c>
    </row>
    <row r="127" customFormat="false" ht="15" hidden="false" customHeight="false" outlineLevel="0" collapsed="false">
      <c r="A127" s="42"/>
      <c r="B127" s="46" t="s">
        <v>141</v>
      </c>
      <c r="C127" s="47"/>
      <c r="D127" s="45" t="n">
        <v>4447.6</v>
      </c>
      <c r="E127" s="48" t="n">
        <v>219.6</v>
      </c>
      <c r="F127" s="41" t="n">
        <f aca="false">SUM(D127:E127)</f>
        <v>4667.2</v>
      </c>
    </row>
    <row r="128" customFormat="false" ht="15" hidden="false" customHeight="false" outlineLevel="0" collapsed="false">
      <c r="A128" s="42"/>
      <c r="B128" s="46" t="s">
        <v>142</v>
      </c>
      <c r="C128" s="47"/>
      <c r="D128" s="45" t="n">
        <v>679</v>
      </c>
      <c r="E128" s="48" t="n">
        <v>64.5</v>
      </c>
      <c r="F128" s="41" t="n">
        <f aca="false">SUM(D128:E128)</f>
        <v>743.5</v>
      </c>
    </row>
    <row r="129" customFormat="false" ht="15" hidden="false" customHeight="false" outlineLevel="0" collapsed="false">
      <c r="A129" s="42"/>
      <c r="B129" s="46" t="s">
        <v>143</v>
      </c>
      <c r="C129" s="47"/>
      <c r="D129" s="45" t="n">
        <v>5167.7</v>
      </c>
      <c r="E129" s="48" t="n">
        <v>1543.8</v>
      </c>
      <c r="F129" s="41" t="n">
        <f aca="false">SUM(D129:E129)</f>
        <v>6711.5</v>
      </c>
    </row>
    <row r="130" customFormat="false" ht="15" hidden="false" customHeight="false" outlineLevel="0" collapsed="false">
      <c r="A130" s="42"/>
      <c r="B130" s="46" t="s">
        <v>144</v>
      </c>
      <c r="C130" s="47"/>
      <c r="D130" s="45" t="n">
        <v>9430.1</v>
      </c>
      <c r="E130" s="48" t="n">
        <v>4609.7</v>
      </c>
      <c r="F130" s="41" t="n">
        <f aca="false">SUM(D130:E130)</f>
        <v>14039.8</v>
      </c>
    </row>
    <row r="131" customFormat="false" ht="15" hidden="false" customHeight="false" outlineLevel="0" collapsed="false">
      <c r="A131" s="42"/>
      <c r="B131" s="46" t="s">
        <v>145</v>
      </c>
      <c r="C131" s="47"/>
      <c r="D131" s="45" t="n">
        <v>525.1</v>
      </c>
      <c r="E131" s="48" t="n">
        <f aca="false">21.5+30</f>
        <v>51.5</v>
      </c>
      <c r="F131" s="41" t="n">
        <f aca="false">SUM(D131:E131)</f>
        <v>576.6</v>
      </c>
    </row>
    <row r="132" customFormat="false" ht="15" hidden="false" customHeight="false" outlineLevel="0" collapsed="false">
      <c r="A132" s="42"/>
      <c r="B132" s="46" t="s">
        <v>146</v>
      </c>
      <c r="C132" s="47"/>
      <c r="D132" s="45" t="n">
        <v>154.5</v>
      </c>
      <c r="E132" s="48" t="n">
        <v>-30</v>
      </c>
      <c r="F132" s="41" t="n">
        <f aca="false">SUM(D132:E132)</f>
        <v>124.5</v>
      </c>
    </row>
    <row r="133" customFormat="false" ht="15" hidden="false" customHeight="false" outlineLevel="0" collapsed="false">
      <c r="A133" s="42"/>
      <c r="B133" s="46" t="s">
        <v>147</v>
      </c>
      <c r="C133" s="47"/>
      <c r="D133" s="45" t="n">
        <v>52</v>
      </c>
      <c r="E133" s="48" t="n">
        <v>-52</v>
      </c>
      <c r="F133" s="41" t="n">
        <f aca="false">SUM(D133:E133)</f>
        <v>0</v>
      </c>
    </row>
    <row r="134" customFormat="false" ht="15" hidden="false" customHeight="false" outlineLevel="0" collapsed="false">
      <c r="A134" s="42"/>
      <c r="B134" s="46" t="s">
        <v>148</v>
      </c>
      <c r="C134" s="47"/>
      <c r="D134" s="45" t="n">
        <v>0</v>
      </c>
      <c r="E134" s="48" t="n">
        <v>52</v>
      </c>
      <c r="F134" s="41" t="n">
        <f aca="false">SUM(D134:E134)</f>
        <v>52</v>
      </c>
    </row>
    <row r="135" customFormat="false" ht="15" hidden="false" customHeight="false" outlineLevel="0" collapsed="false">
      <c r="A135" s="42"/>
      <c r="B135" s="46" t="s">
        <v>149</v>
      </c>
      <c r="C135" s="47"/>
      <c r="D135" s="45" t="n">
        <v>2888</v>
      </c>
      <c r="E135" s="48" t="n">
        <v>849</v>
      </c>
      <c r="F135" s="41" t="n">
        <f aca="false">SUM(D135:E135)</f>
        <v>3737</v>
      </c>
    </row>
    <row r="136" customFormat="false" ht="15" hidden="false" customHeight="false" outlineLevel="0" collapsed="false">
      <c r="A136" s="42"/>
      <c r="B136" s="46" t="s">
        <v>150</v>
      </c>
      <c r="C136" s="47"/>
      <c r="D136" s="45" t="n">
        <v>21.5</v>
      </c>
      <c r="E136" s="48" t="n">
        <v>-21.5</v>
      </c>
      <c r="F136" s="41" t="n">
        <f aca="false">SUM(D136:E136)</f>
        <v>0</v>
      </c>
    </row>
    <row r="137" customFormat="false" ht="15" hidden="false" customHeight="false" outlineLevel="0" collapsed="false">
      <c r="A137" s="42"/>
      <c r="B137" s="46" t="s">
        <v>151</v>
      </c>
      <c r="C137" s="47"/>
      <c r="D137" s="45" t="n">
        <v>1966.3</v>
      </c>
      <c r="E137" s="48" t="n">
        <v>-797.6</v>
      </c>
      <c r="F137" s="41" t="n">
        <f aca="false">SUM(D137:E137)</f>
        <v>1168.7</v>
      </c>
    </row>
    <row r="138" customFormat="false" ht="15" hidden="false" customHeight="false" outlineLevel="0" collapsed="false">
      <c r="A138" s="42"/>
      <c r="B138" s="46" t="s">
        <v>152</v>
      </c>
      <c r="C138" s="47"/>
      <c r="D138" s="45" t="n">
        <v>25694.5</v>
      </c>
      <c r="E138" s="48" t="n">
        <f aca="false">-3000-45</f>
        <v>-3045</v>
      </c>
      <c r="F138" s="41" t="n">
        <f aca="false">SUM(D138:E138)</f>
        <v>22649.5</v>
      </c>
      <c r="G138" s="69"/>
      <c r="H138" s="69"/>
      <c r="I138" s="69"/>
      <c r="J138" s="69"/>
      <c r="K138" s="69"/>
      <c r="L138" s="69"/>
    </row>
    <row r="139" customFormat="false" ht="15" hidden="false" customHeight="false" outlineLevel="0" collapsed="false">
      <c r="A139" s="42"/>
      <c r="B139" s="46" t="s">
        <v>153</v>
      </c>
      <c r="C139" s="47"/>
      <c r="D139" s="45" t="n">
        <v>28130.7</v>
      </c>
      <c r="E139" s="48" t="n">
        <f aca="false">3000+1500</f>
        <v>4500</v>
      </c>
      <c r="F139" s="41" t="n">
        <f aca="false">SUM(D139:E139)</f>
        <v>32630.7</v>
      </c>
      <c r="G139" s="69"/>
      <c r="H139" s="69"/>
      <c r="I139" s="69"/>
      <c r="J139" s="69"/>
      <c r="K139" s="69"/>
      <c r="L139" s="69"/>
    </row>
    <row r="140" customFormat="false" ht="15" hidden="false" customHeight="false" outlineLevel="0" collapsed="false">
      <c r="A140" s="42"/>
      <c r="B140" s="46" t="s">
        <v>154</v>
      </c>
      <c r="C140" s="47"/>
      <c r="D140" s="45" t="n">
        <v>0</v>
      </c>
      <c r="E140" s="48" t="n">
        <v>45</v>
      </c>
      <c r="F140" s="41" t="n">
        <f aca="false">SUM(D140:E140)</f>
        <v>45</v>
      </c>
      <c r="G140" s="69"/>
      <c r="H140" s="69"/>
      <c r="I140" s="69"/>
      <c r="J140" s="69"/>
      <c r="K140" s="69"/>
      <c r="L140" s="69"/>
    </row>
    <row r="141" customFormat="false" ht="15" hidden="false" customHeight="false" outlineLevel="0" collapsed="false">
      <c r="A141" s="42"/>
      <c r="B141" s="46" t="s">
        <v>155</v>
      </c>
      <c r="C141" s="47"/>
      <c r="D141" s="45" t="n">
        <v>150</v>
      </c>
      <c r="E141" s="48" t="n">
        <v>-62.5</v>
      </c>
      <c r="F141" s="41" t="n">
        <f aca="false">SUM(D141:E141)</f>
        <v>87.5</v>
      </c>
      <c r="M141" s="69"/>
    </row>
    <row r="142" customFormat="false" ht="15" hidden="false" customHeight="false" outlineLevel="0" collapsed="false">
      <c r="A142" s="42"/>
      <c r="B142" s="46" t="s">
        <v>156</v>
      </c>
      <c r="C142" s="47"/>
      <c r="D142" s="45" t="n">
        <v>0.3</v>
      </c>
      <c r="E142" s="48" t="n">
        <v>0.3</v>
      </c>
      <c r="F142" s="41" t="n">
        <f aca="false">SUM(D142:E142)</f>
        <v>0.6</v>
      </c>
      <c r="M142" s="69"/>
    </row>
    <row r="143" customFormat="false" ht="15" hidden="false" customHeight="false" outlineLevel="0" collapsed="false">
      <c r="A143" s="42"/>
      <c r="B143" s="46" t="s">
        <v>157</v>
      </c>
      <c r="C143" s="47"/>
      <c r="D143" s="45" t="n">
        <v>54.8</v>
      </c>
      <c r="E143" s="48" t="n">
        <v>62.2</v>
      </c>
      <c r="F143" s="41" t="n">
        <f aca="false">SUM(D143:E143)</f>
        <v>117</v>
      </c>
      <c r="M143" s="69"/>
    </row>
    <row r="144" customFormat="false" ht="15" hidden="false" customHeight="false" outlineLevel="0" collapsed="false">
      <c r="A144" s="37" t="s">
        <v>113</v>
      </c>
      <c r="B144" s="71" t="s">
        <v>158</v>
      </c>
      <c r="C144" s="72"/>
      <c r="D144" s="45" t="n">
        <v>1225.4</v>
      </c>
      <c r="E144" s="48" t="n">
        <f aca="false">-332.9967-84.9794+27.62326</f>
        <v>-390.35284</v>
      </c>
      <c r="F144" s="41" t="n">
        <f aca="false">SUM(D144:E144)</f>
        <v>835.04716</v>
      </c>
      <c r="M144" s="69"/>
    </row>
    <row r="145" customFormat="false" ht="15" hidden="false" customHeight="false" outlineLevel="0" collapsed="false">
      <c r="A145" s="37"/>
      <c r="B145" s="71" t="s">
        <v>159</v>
      </c>
      <c r="C145" s="72"/>
      <c r="D145" s="45" t="n">
        <v>10</v>
      </c>
      <c r="E145" s="48" t="n">
        <v>-1</v>
      </c>
      <c r="F145" s="41" t="n">
        <f aca="false">SUM(D145:E145)</f>
        <v>9</v>
      </c>
      <c r="M145" s="69"/>
    </row>
    <row r="146" customFormat="false" ht="15" hidden="false" customHeight="false" outlineLevel="0" collapsed="false">
      <c r="A146" s="37"/>
      <c r="B146" s="71" t="s">
        <v>160</v>
      </c>
      <c r="C146" s="72"/>
      <c r="D146" s="45" t="n">
        <v>0</v>
      </c>
      <c r="E146" s="48" t="n">
        <f aca="false">332.9967+84.9794+1-27.62326</f>
        <v>391.35284</v>
      </c>
      <c r="F146" s="41" t="n">
        <f aca="false">SUM(D146:E146)</f>
        <v>391.35284</v>
      </c>
      <c r="M146" s="69"/>
    </row>
    <row r="147" customFormat="false" ht="15" hidden="false" customHeight="false" outlineLevel="0" collapsed="false">
      <c r="A147" s="37"/>
      <c r="B147" s="71" t="s">
        <v>161</v>
      </c>
      <c r="C147" s="72"/>
      <c r="D147" s="45" t="n">
        <v>6150.1</v>
      </c>
      <c r="E147" s="48" t="n">
        <v>1301.5</v>
      </c>
      <c r="F147" s="41" t="n">
        <f aca="false">SUM(D147:E147)</f>
        <v>7451.6</v>
      </c>
      <c r="M147" s="69"/>
    </row>
    <row r="148" customFormat="false" ht="15" hidden="false" customHeight="false" outlineLevel="0" collapsed="false">
      <c r="A148" s="37"/>
      <c r="B148" s="71" t="s">
        <v>162</v>
      </c>
      <c r="C148" s="72"/>
      <c r="D148" s="45" t="n">
        <v>717.4</v>
      </c>
      <c r="E148" s="48" t="n">
        <v>213.7</v>
      </c>
      <c r="F148" s="41" t="n">
        <f aca="false">SUM(D148:E148)</f>
        <v>931.1</v>
      </c>
      <c r="M148" s="69"/>
    </row>
    <row r="149" customFormat="false" ht="15" hidden="false" customHeight="false" outlineLevel="0" collapsed="false">
      <c r="A149" s="37" t="s">
        <v>116</v>
      </c>
      <c r="B149" s="71" t="s">
        <v>163</v>
      </c>
      <c r="C149" s="72"/>
      <c r="D149" s="45" t="n">
        <v>1000</v>
      </c>
      <c r="E149" s="48" t="n">
        <v>-200</v>
      </c>
      <c r="F149" s="41" t="n">
        <f aca="false">SUM(D149:E149)</f>
        <v>800</v>
      </c>
      <c r="M149" s="69"/>
    </row>
    <row r="150" customFormat="false" ht="15" hidden="false" customHeight="false" outlineLevel="0" collapsed="false">
      <c r="A150" s="37"/>
      <c r="B150" s="73" t="s">
        <v>164</v>
      </c>
      <c r="C150" s="73"/>
      <c r="D150" s="45" t="n">
        <v>500.6</v>
      </c>
      <c r="E150" s="48" t="n">
        <v>-400</v>
      </c>
      <c r="F150" s="41" t="n">
        <f aca="false">SUM(D150:E150)</f>
        <v>100.6</v>
      </c>
      <c r="M150" s="69"/>
    </row>
    <row r="151" customFormat="false" ht="15" hidden="false" customHeight="false" outlineLevel="0" collapsed="false">
      <c r="A151" s="37"/>
      <c r="B151" s="71" t="s">
        <v>165</v>
      </c>
      <c r="C151" s="71"/>
      <c r="D151" s="45" t="n">
        <v>100</v>
      </c>
      <c r="E151" s="48" t="n">
        <v>900</v>
      </c>
      <c r="F151" s="41" t="n">
        <f aca="false">SUM(D151:E151)</f>
        <v>1000</v>
      </c>
      <c r="M151" s="69"/>
    </row>
    <row r="152" customFormat="false" ht="15" hidden="false" customHeight="false" outlineLevel="0" collapsed="false">
      <c r="A152" s="37"/>
      <c r="B152" s="71" t="s">
        <v>166</v>
      </c>
      <c r="C152" s="71"/>
      <c r="D152" s="45" t="n">
        <v>5203.1</v>
      </c>
      <c r="E152" s="48" t="n">
        <v>1554.3</v>
      </c>
      <c r="F152" s="41" t="n">
        <f aca="false">SUM(D152:E152)</f>
        <v>6757.4</v>
      </c>
      <c r="M152" s="69"/>
    </row>
    <row r="153" customFormat="false" ht="15" hidden="false" customHeight="false" outlineLevel="0" collapsed="false">
      <c r="A153" s="37"/>
      <c r="B153" s="71" t="s">
        <v>167</v>
      </c>
      <c r="C153" s="71"/>
      <c r="D153" s="45" t="n">
        <v>650.9</v>
      </c>
      <c r="E153" s="48" t="n">
        <v>220</v>
      </c>
      <c r="F153" s="41" t="n">
        <f aca="false">SUM(D153:E153)</f>
        <v>870.9</v>
      </c>
      <c r="M153" s="69"/>
    </row>
    <row r="154" customFormat="false" ht="15" hidden="false" customHeight="false" outlineLevel="0" collapsed="false">
      <c r="A154" s="37"/>
      <c r="B154" s="71" t="s">
        <v>168</v>
      </c>
      <c r="C154" s="71"/>
      <c r="D154" s="45" t="n">
        <v>1000</v>
      </c>
      <c r="E154" s="48" t="n">
        <f aca="false">-300-220</f>
        <v>-520</v>
      </c>
      <c r="F154" s="41" t="n">
        <f aca="false">SUM(D154:E154)</f>
        <v>480</v>
      </c>
      <c r="M154" s="69"/>
    </row>
    <row r="155" customFormat="false" ht="15" hidden="false" customHeight="false" outlineLevel="0" collapsed="false">
      <c r="A155" s="37" t="s">
        <v>69</v>
      </c>
      <c r="B155" s="46" t="s">
        <v>169</v>
      </c>
      <c r="C155" s="47"/>
      <c r="D155" s="48" t="n">
        <v>7844</v>
      </c>
      <c r="E155" s="48" t="n">
        <v>374.3</v>
      </c>
      <c r="F155" s="74" t="n">
        <f aca="false">SUM(D155:E155)</f>
        <v>8218.3</v>
      </c>
      <c r="G155" s="69"/>
      <c r="H155" s="69"/>
      <c r="I155" s="69"/>
      <c r="J155" s="69"/>
      <c r="K155" s="69"/>
      <c r="L155" s="69"/>
      <c r="N155" s="69"/>
    </row>
    <row r="156" customFormat="false" ht="15" hidden="false" customHeight="false" outlineLevel="0" collapsed="false">
      <c r="A156" s="37"/>
      <c r="B156" s="46" t="s">
        <v>170</v>
      </c>
      <c r="C156" s="47"/>
      <c r="D156" s="48" t="n">
        <v>7847.2</v>
      </c>
      <c r="E156" s="48" t="n">
        <v>-82</v>
      </c>
      <c r="F156" s="74" t="n">
        <f aca="false">SUM(D156:E156)</f>
        <v>7765.2</v>
      </c>
      <c r="G156" s="69"/>
      <c r="H156" s="69"/>
      <c r="I156" s="69"/>
      <c r="J156" s="69"/>
      <c r="K156" s="69"/>
      <c r="L156" s="69"/>
      <c r="N156" s="69"/>
    </row>
    <row r="157" customFormat="false" ht="15" hidden="false" customHeight="false" outlineLevel="0" collapsed="false">
      <c r="A157" s="37"/>
      <c r="B157" s="46" t="s">
        <v>171</v>
      </c>
      <c r="C157" s="47"/>
      <c r="D157" s="48" t="n">
        <v>7765.2</v>
      </c>
      <c r="E157" s="48" t="n">
        <f aca="false">-374.3+30-5</f>
        <v>-349.3</v>
      </c>
      <c r="F157" s="74" t="n">
        <f aca="false">SUM(D157:E157)</f>
        <v>7415.9</v>
      </c>
      <c r="G157" s="69"/>
      <c r="H157" s="69"/>
      <c r="I157" s="69"/>
      <c r="J157" s="69"/>
      <c r="K157" s="69"/>
      <c r="L157" s="69"/>
      <c r="N157" s="69"/>
    </row>
    <row r="158" customFormat="false" ht="15" hidden="false" customHeight="false" outlineLevel="0" collapsed="false">
      <c r="A158" s="37"/>
      <c r="B158" s="46" t="s">
        <v>172</v>
      </c>
      <c r="C158" s="47"/>
      <c r="D158" s="48" t="n">
        <v>0</v>
      </c>
      <c r="E158" s="48" t="n">
        <v>82</v>
      </c>
      <c r="F158" s="74" t="n">
        <f aca="false">SUM(D158:E158)</f>
        <v>82</v>
      </c>
      <c r="G158" s="69"/>
      <c r="H158" s="69"/>
      <c r="I158" s="69"/>
      <c r="J158" s="69"/>
      <c r="K158" s="69"/>
      <c r="L158" s="69"/>
      <c r="N158" s="69"/>
    </row>
    <row r="159" customFormat="false" ht="15" hidden="false" customHeight="false" outlineLevel="0" collapsed="false">
      <c r="A159" s="37"/>
      <c r="B159" s="46" t="s">
        <v>173</v>
      </c>
      <c r="C159" s="47"/>
      <c r="D159" s="48" t="n">
        <v>56365.4</v>
      </c>
      <c r="E159" s="48" t="n">
        <f aca="false">-310+300+485+20</f>
        <v>495</v>
      </c>
      <c r="F159" s="74" t="n">
        <f aca="false">SUM(D159:E159)</f>
        <v>56860.4</v>
      </c>
      <c r="G159" s="69"/>
      <c r="H159" s="69"/>
      <c r="I159" s="69"/>
      <c r="J159" s="69"/>
      <c r="K159" s="69"/>
      <c r="L159" s="69"/>
      <c r="N159" s="69"/>
    </row>
    <row r="160" customFormat="false" ht="15" hidden="false" customHeight="false" outlineLevel="0" collapsed="false">
      <c r="A160" s="37"/>
      <c r="B160" s="46" t="s">
        <v>174</v>
      </c>
      <c r="C160" s="47"/>
      <c r="D160" s="48" t="n">
        <v>97199.6</v>
      </c>
      <c r="E160" s="48" t="n">
        <v>-230</v>
      </c>
      <c r="F160" s="74" t="n">
        <f aca="false">SUM(D160:E160)</f>
        <v>96969.6</v>
      </c>
      <c r="G160" s="69"/>
      <c r="H160" s="69"/>
      <c r="I160" s="69"/>
      <c r="J160" s="69"/>
      <c r="K160" s="69"/>
      <c r="L160" s="69"/>
      <c r="N160" s="69"/>
    </row>
    <row r="161" customFormat="false" ht="15" hidden="false" customHeight="false" outlineLevel="0" collapsed="false">
      <c r="A161" s="37"/>
      <c r="B161" s="46" t="s">
        <v>175</v>
      </c>
      <c r="C161" s="47"/>
      <c r="D161" s="48" t="n">
        <v>10876.8</v>
      </c>
      <c r="E161" s="48" t="n">
        <f aca="false">250-15</f>
        <v>235</v>
      </c>
      <c r="F161" s="74" t="n">
        <f aca="false">SUM(D161:E161)</f>
        <v>11111.8</v>
      </c>
      <c r="G161" s="69"/>
      <c r="H161" s="69"/>
      <c r="I161" s="69"/>
      <c r="J161" s="69"/>
      <c r="K161" s="69"/>
      <c r="L161" s="69"/>
      <c r="N161" s="69"/>
    </row>
    <row r="162" customFormat="false" ht="15" hidden="false" customHeight="false" outlineLevel="0" collapsed="false">
      <c r="A162" s="37"/>
      <c r="B162" s="46" t="s">
        <v>176</v>
      </c>
      <c r="C162" s="47"/>
      <c r="D162" s="48" t="n">
        <v>15547.7</v>
      </c>
      <c r="E162" s="48" t="n">
        <v>-80</v>
      </c>
      <c r="F162" s="74" t="n">
        <f aca="false">SUM(D162:E162)</f>
        <v>15467.7</v>
      </c>
      <c r="G162" s="69"/>
      <c r="H162" s="69"/>
      <c r="I162" s="69"/>
      <c r="J162" s="69"/>
      <c r="K162" s="69"/>
      <c r="L162" s="69"/>
      <c r="N162" s="69"/>
    </row>
    <row r="163" customFormat="false" ht="15" hidden="false" customHeight="false" outlineLevel="0" collapsed="false">
      <c r="A163" s="37"/>
      <c r="B163" s="46" t="s">
        <v>177</v>
      </c>
      <c r="C163" s="47"/>
      <c r="D163" s="48" t="n">
        <v>2004</v>
      </c>
      <c r="E163" s="48" t="n">
        <v>80</v>
      </c>
      <c r="F163" s="74" t="n">
        <f aca="false">SUM(D163:E163)</f>
        <v>2084</v>
      </c>
      <c r="G163" s="69"/>
      <c r="H163" s="69"/>
      <c r="I163" s="69"/>
      <c r="J163" s="69"/>
      <c r="K163" s="69"/>
      <c r="L163" s="69"/>
      <c r="N163" s="69"/>
    </row>
    <row r="164" customFormat="false" ht="15" hidden="false" customHeight="false" outlineLevel="0" collapsed="false">
      <c r="A164" s="37"/>
      <c r="B164" s="46" t="s">
        <v>178</v>
      </c>
      <c r="C164" s="47"/>
      <c r="D164" s="48" t="n">
        <v>13462.5</v>
      </c>
      <c r="E164" s="48" t="n">
        <f aca="false">60-35</f>
        <v>25</v>
      </c>
      <c r="F164" s="74" t="n">
        <f aca="false">SUM(D164:E164)</f>
        <v>13487.5</v>
      </c>
      <c r="G164" s="69"/>
      <c r="H164" s="69"/>
      <c r="I164" s="69"/>
      <c r="J164" s="69"/>
      <c r="K164" s="69"/>
      <c r="L164" s="69"/>
      <c r="N164" s="69"/>
    </row>
    <row r="165" customFormat="false" ht="15" hidden="false" customHeight="false" outlineLevel="0" collapsed="false">
      <c r="A165" s="37"/>
      <c r="B165" s="46" t="s">
        <v>179</v>
      </c>
      <c r="C165" s="47"/>
      <c r="D165" s="48" t="n">
        <v>295.9</v>
      </c>
      <c r="E165" s="48" t="n">
        <v>45</v>
      </c>
      <c r="F165" s="41" t="n">
        <f aca="false">SUM(D165:E165)</f>
        <v>340.9</v>
      </c>
      <c r="G165" s="69"/>
      <c r="H165" s="69"/>
      <c r="I165" s="69"/>
      <c r="J165" s="69"/>
      <c r="K165" s="69"/>
      <c r="L165" s="69"/>
      <c r="N165" s="69"/>
    </row>
    <row r="166" customFormat="false" ht="15" hidden="false" customHeight="false" outlineLevel="0" collapsed="false">
      <c r="A166" s="37"/>
      <c r="B166" s="71" t="s">
        <v>180</v>
      </c>
      <c r="C166" s="71"/>
      <c r="D166" s="45" t="n">
        <v>2640.2</v>
      </c>
      <c r="E166" s="48" t="n">
        <v>670.6</v>
      </c>
      <c r="F166" s="74" t="n">
        <f aca="false">SUM(D166:E166)</f>
        <v>3310.8</v>
      </c>
    </row>
    <row r="167" customFormat="false" ht="15" hidden="false" customHeight="false" outlineLevel="0" collapsed="false">
      <c r="A167" s="37"/>
      <c r="B167" s="71" t="s">
        <v>181</v>
      </c>
      <c r="C167" s="71"/>
      <c r="D167" s="45" t="n">
        <v>4080.5</v>
      </c>
      <c r="E167" s="48" t="n">
        <v>1</v>
      </c>
      <c r="F167" s="74" t="n">
        <f aca="false">SUM(D167:E167)</f>
        <v>4081.5</v>
      </c>
    </row>
    <row r="168" customFormat="false" ht="15" hidden="false" customHeight="false" outlineLevel="0" collapsed="false">
      <c r="A168" s="37"/>
      <c r="B168" s="71" t="s">
        <v>182</v>
      </c>
      <c r="C168" s="71"/>
      <c r="D168" s="45" t="n">
        <v>397</v>
      </c>
      <c r="E168" s="48" t="n">
        <v>-1</v>
      </c>
      <c r="F168" s="74" t="n">
        <f aca="false">SUM(D168:E168)</f>
        <v>396</v>
      </c>
    </row>
    <row r="169" customFormat="false" ht="15" hidden="false" customHeight="false" outlineLevel="0" collapsed="false">
      <c r="A169" s="37"/>
      <c r="B169" s="71" t="s">
        <v>183</v>
      </c>
      <c r="C169" s="71"/>
      <c r="D169" s="45" t="n">
        <v>29401.1</v>
      </c>
      <c r="E169" s="48" t="n">
        <f aca="false">-300-250</f>
        <v>-550</v>
      </c>
      <c r="F169" s="74" t="n">
        <f aca="false">SUM(D169:E169)</f>
        <v>28851.1</v>
      </c>
    </row>
    <row r="170" customFormat="false" ht="16.5" hidden="false" customHeight="true" outlineLevel="0" collapsed="false">
      <c r="A170" s="37" t="s">
        <v>118</v>
      </c>
      <c r="B170" s="71" t="s">
        <v>184</v>
      </c>
      <c r="C170" s="71"/>
      <c r="D170" s="45" t="n">
        <v>16574.9</v>
      </c>
      <c r="E170" s="48" t="n">
        <v>-16</v>
      </c>
      <c r="F170" s="41" t="n">
        <f aca="false">SUM(D170:E170)</f>
        <v>16558.9</v>
      </c>
    </row>
    <row r="171" customFormat="false" ht="15" hidden="false" customHeight="false" outlineLevel="0" collapsed="false">
      <c r="A171" s="37"/>
      <c r="B171" s="71" t="s">
        <v>185</v>
      </c>
      <c r="C171" s="71"/>
      <c r="D171" s="45" t="n">
        <v>31658.2</v>
      </c>
      <c r="E171" s="48" t="n">
        <f aca="false">758.1+15.6+84.6+1675.9</f>
        <v>2534.2</v>
      </c>
      <c r="F171" s="41" t="n">
        <f aca="false">SUM(D171:E171)</f>
        <v>34192.4</v>
      </c>
    </row>
    <row r="172" customFormat="false" ht="15" hidden="false" customHeight="false" outlineLevel="0" collapsed="false">
      <c r="A172" s="37"/>
      <c r="B172" s="71" t="s">
        <v>186</v>
      </c>
      <c r="C172" s="71"/>
      <c r="D172" s="45" t="n">
        <v>2042</v>
      </c>
      <c r="E172" s="48" t="n">
        <f aca="false">47.2+2.2+104.5</f>
        <v>153.9</v>
      </c>
      <c r="F172" s="41" t="n">
        <f aca="false">SUM(D172:E172)</f>
        <v>2195.9</v>
      </c>
    </row>
    <row r="173" customFormat="false" ht="15" hidden="false" customHeight="false" outlineLevel="0" collapsed="false">
      <c r="A173" s="37"/>
      <c r="B173" s="46" t="s">
        <v>187</v>
      </c>
      <c r="C173" s="47"/>
      <c r="D173" s="45" t="n">
        <v>10560.5</v>
      </c>
      <c r="E173" s="48" t="n">
        <f aca="false">269.6-1.8+596</f>
        <v>863.8</v>
      </c>
      <c r="F173" s="41" t="n">
        <f aca="false">SUM(D173:E173)</f>
        <v>11424.3</v>
      </c>
    </row>
    <row r="174" customFormat="false" ht="15" hidden="false" customHeight="false" outlineLevel="0" collapsed="false">
      <c r="A174" s="37"/>
      <c r="B174" s="71" t="s">
        <v>188</v>
      </c>
      <c r="C174" s="71"/>
      <c r="D174" s="45" t="n">
        <v>731.7</v>
      </c>
      <c r="E174" s="48" t="n">
        <v>213.6</v>
      </c>
      <c r="F174" s="41" t="n">
        <f aca="false">SUM(D174:E174)</f>
        <v>945.3</v>
      </c>
    </row>
    <row r="175" customFormat="false" ht="15" hidden="false" customHeight="false" outlineLevel="0" collapsed="false">
      <c r="A175" s="37"/>
      <c r="B175" s="71" t="s">
        <v>189</v>
      </c>
      <c r="C175" s="71"/>
      <c r="D175" s="45" t="n">
        <v>1922.9</v>
      </c>
      <c r="E175" s="48" t="n">
        <f aca="false">55.6+120.7</f>
        <v>176.3</v>
      </c>
      <c r="F175" s="41" t="n">
        <f aca="false">SUM(D175:E175)</f>
        <v>2099.2</v>
      </c>
    </row>
    <row r="176" customFormat="false" ht="15.75" hidden="true" customHeight="true" outlineLevel="0" collapsed="false">
      <c r="A176" s="75"/>
      <c r="B176" s="71" t="s">
        <v>190</v>
      </c>
      <c r="C176" s="71"/>
      <c r="D176" s="45" t="n">
        <v>0</v>
      </c>
      <c r="E176" s="48"/>
      <c r="F176" s="41" t="n">
        <f aca="false">SUM(D176:E176)</f>
        <v>0</v>
      </c>
    </row>
    <row r="177" customFormat="false" ht="15" hidden="false" customHeight="false" outlineLevel="0" collapsed="false">
      <c r="A177" s="37" t="s">
        <v>73</v>
      </c>
      <c r="B177" s="71" t="s">
        <v>191</v>
      </c>
      <c r="C177" s="71"/>
      <c r="D177" s="48" t="n">
        <v>16</v>
      </c>
      <c r="E177" s="48" t="n">
        <v>1.22</v>
      </c>
      <c r="F177" s="41" t="n">
        <f aca="false">SUM(D177:E177)</f>
        <v>17.22</v>
      </c>
    </row>
    <row r="178" customFormat="false" ht="15" hidden="false" customHeight="false" outlineLevel="0" collapsed="false">
      <c r="A178" s="37"/>
      <c r="B178" s="71" t="s">
        <v>192</v>
      </c>
      <c r="C178" s="71"/>
      <c r="D178" s="48" t="n">
        <v>15</v>
      </c>
      <c r="E178" s="48" t="n">
        <v>-1.22</v>
      </c>
      <c r="F178" s="41" t="n">
        <f aca="false">SUM(D178:E178)</f>
        <v>13.78</v>
      </c>
    </row>
    <row r="179" customFormat="false" ht="15" hidden="false" customHeight="false" outlineLevel="0" collapsed="false">
      <c r="A179" s="37"/>
      <c r="B179" s="71" t="s">
        <v>193</v>
      </c>
      <c r="C179" s="71"/>
      <c r="D179" s="48" t="n">
        <v>5945.1</v>
      </c>
      <c r="E179" s="48" t="n">
        <v>-34.1</v>
      </c>
      <c r="F179" s="41" t="n">
        <f aca="false">SUM(D179:E179)</f>
        <v>5911</v>
      </c>
    </row>
    <row r="180" customFormat="false" ht="15" hidden="false" customHeight="false" outlineLevel="0" collapsed="false">
      <c r="A180" s="37"/>
      <c r="B180" s="71" t="s">
        <v>194</v>
      </c>
      <c r="C180" s="71"/>
      <c r="D180" s="48" t="n">
        <v>222</v>
      </c>
      <c r="E180" s="48" t="n">
        <v>34.1</v>
      </c>
      <c r="F180" s="41" t="n">
        <f aca="false">SUM(D180:E180)</f>
        <v>256.1</v>
      </c>
    </row>
    <row r="181" customFormat="false" ht="15" hidden="false" customHeight="false" outlineLevel="0" collapsed="false">
      <c r="A181" s="37"/>
      <c r="B181" s="46" t="s">
        <v>195</v>
      </c>
      <c r="C181" s="47"/>
      <c r="D181" s="48" t="n">
        <v>439.4</v>
      </c>
      <c r="E181" s="48" t="n">
        <v>14.7</v>
      </c>
      <c r="F181" s="41" t="n">
        <f aca="false">SUM(D181:E181)</f>
        <v>454.1</v>
      </c>
    </row>
    <row r="182" customFormat="false" ht="15" hidden="false" customHeight="false" outlineLevel="0" collapsed="false">
      <c r="A182" s="37"/>
      <c r="B182" s="46" t="s">
        <v>196</v>
      </c>
      <c r="C182" s="47"/>
      <c r="D182" s="48" t="n">
        <v>1055.5</v>
      </c>
      <c r="E182" s="48" t="n">
        <v>-14.7</v>
      </c>
      <c r="F182" s="41" t="n">
        <f aca="false">SUM(D182:E182)</f>
        <v>1040.8</v>
      </c>
    </row>
    <row r="183" customFormat="false" ht="15" hidden="false" customHeight="false" outlineLevel="0" collapsed="false">
      <c r="A183" s="76" t="s">
        <v>197</v>
      </c>
      <c r="B183" s="71" t="s">
        <v>198</v>
      </c>
      <c r="C183" s="71"/>
      <c r="D183" s="45" t="n">
        <v>1316.8</v>
      </c>
      <c r="E183" s="48" t="n">
        <v>797.6</v>
      </c>
      <c r="F183" s="41" t="n">
        <f aca="false">SUM(D183:E183)</f>
        <v>2114.4</v>
      </c>
    </row>
    <row r="184" customFormat="false" ht="15" hidden="false" customHeight="false" outlineLevel="0" collapsed="false">
      <c r="A184" s="42" t="s">
        <v>122</v>
      </c>
      <c r="B184" s="71" t="s">
        <v>199</v>
      </c>
      <c r="C184" s="71"/>
      <c r="D184" s="45" t="n">
        <v>790.2</v>
      </c>
      <c r="E184" s="48" t="n">
        <v>195.8</v>
      </c>
      <c r="F184" s="74" t="n">
        <f aca="false">SUM(D184:E184)</f>
        <v>986</v>
      </c>
    </row>
    <row r="185" customFormat="false" ht="15" hidden="false" customHeight="false" outlineLevel="0" collapsed="false">
      <c r="A185" s="42"/>
      <c r="B185" s="71" t="s">
        <v>200</v>
      </c>
      <c r="C185" s="71"/>
      <c r="D185" s="45" t="n">
        <v>87823.2</v>
      </c>
      <c r="E185" s="48" t="n">
        <v>-3000</v>
      </c>
      <c r="F185" s="74" t="n">
        <f aca="false">SUM(D185:E185)</f>
        <v>84823.2</v>
      </c>
    </row>
    <row r="186" customFormat="false" ht="15" hidden="false" customHeight="false" outlineLevel="0" collapsed="false">
      <c r="A186" s="42"/>
      <c r="B186" s="71" t="s">
        <v>201</v>
      </c>
      <c r="C186" s="71"/>
      <c r="D186" s="45" t="n">
        <v>5736</v>
      </c>
      <c r="E186" s="48" t="n">
        <v>3000</v>
      </c>
      <c r="F186" s="74" t="n">
        <f aca="false">SUM(D186:E186)</f>
        <v>8736</v>
      </c>
    </row>
    <row r="187" customFormat="false" ht="15" hidden="false" customHeight="false" outlineLevel="0" collapsed="false">
      <c r="A187" s="42"/>
      <c r="B187" s="46" t="s">
        <v>202</v>
      </c>
      <c r="C187" s="47"/>
      <c r="D187" s="45" t="n">
        <v>26090</v>
      </c>
      <c r="E187" s="48" t="n">
        <v>43000</v>
      </c>
      <c r="F187" s="74" t="n">
        <f aca="false">SUM(D187:E187)</f>
        <v>69090</v>
      </c>
    </row>
    <row r="188" customFormat="false" ht="15" hidden="false" customHeight="false" outlineLevel="0" collapsed="false">
      <c r="A188" s="42"/>
      <c r="B188" s="46" t="s">
        <v>203</v>
      </c>
      <c r="C188" s="47"/>
      <c r="D188" s="45" t="n">
        <v>118474.4</v>
      </c>
      <c r="E188" s="48" t="n">
        <v>-43000</v>
      </c>
      <c r="F188" s="74" t="n">
        <f aca="false">SUM(D188:E188)</f>
        <v>75474.4</v>
      </c>
    </row>
    <row r="189" customFormat="false" ht="15" hidden="false" customHeight="false" outlineLevel="0" collapsed="false">
      <c r="A189" s="42"/>
      <c r="B189" s="46" t="s">
        <v>204</v>
      </c>
      <c r="C189" s="47"/>
      <c r="D189" s="45" t="n">
        <v>1064.3</v>
      </c>
      <c r="E189" s="48" t="n">
        <v>-1.1</v>
      </c>
      <c r="F189" s="74" t="n">
        <f aca="false">SUM(D189:E189)</f>
        <v>1063.2</v>
      </c>
    </row>
    <row r="190" customFormat="false" ht="15" hidden="false" customHeight="false" outlineLevel="0" collapsed="false">
      <c r="A190" s="42"/>
      <c r="B190" s="46" t="s">
        <v>205</v>
      </c>
      <c r="C190" s="47"/>
      <c r="D190" s="45" t="n">
        <v>82.3</v>
      </c>
      <c r="E190" s="48" t="n">
        <v>1.1</v>
      </c>
      <c r="F190" s="74" t="n">
        <f aca="false">SUM(D190:E190)</f>
        <v>83.4</v>
      </c>
    </row>
    <row r="191" customFormat="false" ht="15" hidden="false" customHeight="false" outlineLevel="0" collapsed="false">
      <c r="A191" s="42"/>
      <c r="B191" s="71" t="s">
        <v>206</v>
      </c>
      <c r="C191" s="71"/>
      <c r="D191" s="45" t="n">
        <v>3115.8</v>
      </c>
      <c r="E191" s="48" t="n">
        <v>930.4</v>
      </c>
      <c r="F191" s="74" t="n">
        <f aca="false">SUM(D191:E191)</f>
        <v>4046.2</v>
      </c>
    </row>
    <row r="192" customFormat="false" ht="15" hidden="false" customHeight="false" outlineLevel="0" collapsed="false">
      <c r="A192" s="42"/>
      <c r="B192" s="71" t="s">
        <v>205</v>
      </c>
      <c r="C192" s="71"/>
      <c r="D192" s="45" t="n">
        <v>150.4</v>
      </c>
      <c r="E192" s="48" t="n">
        <v>83.4</v>
      </c>
      <c r="F192" s="74" t="n">
        <f aca="false">SUM(D192:E192)</f>
        <v>233.8</v>
      </c>
    </row>
    <row r="193" customFormat="false" ht="15" hidden="false" customHeight="false" outlineLevel="0" collapsed="false">
      <c r="A193" s="42"/>
      <c r="B193" s="71" t="s">
        <v>207</v>
      </c>
      <c r="C193" s="71"/>
      <c r="D193" s="45" t="n">
        <v>4663.7</v>
      </c>
      <c r="E193" s="48" t="n">
        <v>1393.2</v>
      </c>
      <c r="F193" s="74" t="n">
        <f aca="false">SUM(D193:E193)</f>
        <v>6056.9</v>
      </c>
    </row>
    <row r="194" customFormat="false" ht="15" hidden="false" customHeight="false" outlineLevel="0" collapsed="false">
      <c r="A194" s="42"/>
      <c r="B194" s="71" t="s">
        <v>208</v>
      </c>
      <c r="C194" s="71"/>
      <c r="D194" s="45" t="n">
        <v>9188.4</v>
      </c>
      <c r="E194" s="48" t="n">
        <v>2190.4</v>
      </c>
      <c r="F194" s="74" t="n">
        <f aca="false">SUM(D194:E194)</f>
        <v>11378.8</v>
      </c>
    </row>
    <row r="195" customFormat="false" ht="15" hidden="false" customHeight="false" outlineLevel="0" collapsed="false">
      <c r="A195" s="50" t="s">
        <v>43</v>
      </c>
      <c r="B195" s="51"/>
      <c r="C195" s="51"/>
      <c r="D195" s="52" t="s">
        <v>209</v>
      </c>
      <c r="E195" s="53" t="n">
        <f aca="false">SUM(E121:E194)</f>
        <v>28966.1</v>
      </c>
      <c r="F195" s="52"/>
      <c r="G195" s="1" t="n">
        <f aca="false">24924+45+1500+2497.1</f>
        <v>28966.1</v>
      </c>
      <c r="H195" s="77" t="n">
        <f aca="false">G195-E195</f>
        <v>0</v>
      </c>
      <c r="I195" s="1" t="n">
        <f aca="false">24924-83.4-2190.4-1589-930.4-670.6-1301.5-213.7-7447-313-849-1543.8-4609.7-219.6-64.5-1554.3-213.6-1130.5</f>
        <v>0</v>
      </c>
      <c r="J195" s="54" t="n">
        <f aca="false">I195-H195</f>
        <v>0</v>
      </c>
    </row>
    <row r="196" customFormat="false" ht="7.5" hidden="false" customHeight="true" outlineLevel="0" collapsed="false">
      <c r="A196" s="55"/>
      <c r="B196" s="56"/>
      <c r="C196" s="56"/>
      <c r="D196" s="57"/>
      <c r="E196" s="58"/>
      <c r="F196" s="57"/>
    </row>
    <row r="197" customFormat="false" ht="96.75" hidden="false" customHeight="true" outlineLevel="0" collapsed="false">
      <c r="A197" s="78" t="s">
        <v>210</v>
      </c>
      <c r="B197" s="78"/>
      <c r="C197" s="78"/>
      <c r="D197" s="78"/>
      <c r="E197" s="78"/>
      <c r="F197" s="78"/>
      <c r="G197" s="79"/>
      <c r="H197" s="79"/>
      <c r="I197" s="79"/>
      <c r="J197" s="79"/>
      <c r="K197" s="79"/>
      <c r="L197" s="79"/>
      <c r="M197" s="79"/>
      <c r="N197" s="79"/>
    </row>
    <row r="198" customFormat="false" ht="16.5" hidden="false" customHeight="true" outlineLevel="0" collapsed="false">
      <c r="A198" s="78" t="s">
        <v>211</v>
      </c>
      <c r="B198" s="78"/>
      <c r="C198" s="78"/>
      <c r="D198" s="78"/>
      <c r="E198" s="78"/>
      <c r="F198" s="78"/>
      <c r="G198" s="80"/>
      <c r="H198" s="80"/>
      <c r="I198" s="80"/>
      <c r="J198" s="80"/>
      <c r="K198" s="80"/>
      <c r="L198" s="80"/>
      <c r="M198" s="80"/>
    </row>
    <row r="199" customFormat="false" ht="12.8" hidden="false" customHeight="false" outlineLevel="0" collapsed="false">
      <c r="A199" s="81"/>
      <c r="B199" s="81"/>
      <c r="C199" s="81"/>
      <c r="D199" s="81"/>
      <c r="E199" s="81"/>
      <c r="F199" s="82" t="s">
        <v>60</v>
      </c>
      <c r="G199" s="83"/>
      <c r="H199" s="83"/>
      <c r="I199" s="83"/>
      <c r="J199" s="83"/>
      <c r="K199" s="83"/>
      <c r="L199" s="83"/>
      <c r="M199" s="83"/>
      <c r="N199" s="83"/>
    </row>
    <row r="200" customFormat="false" ht="15.75" hidden="false" customHeight="true" outlineLevel="0" collapsed="false">
      <c r="A200" s="84" t="s">
        <v>212</v>
      </c>
      <c r="B200" s="84"/>
      <c r="C200" s="84" t="s">
        <v>213</v>
      </c>
      <c r="D200" s="84"/>
      <c r="E200" s="84"/>
      <c r="F200" s="84"/>
    </row>
    <row r="201" customFormat="false" ht="17.25" hidden="false" customHeight="true" outlineLevel="0" collapsed="false">
      <c r="A201" s="85" t="s">
        <v>214</v>
      </c>
      <c r="B201" s="86" t="n">
        <v>33.5</v>
      </c>
      <c r="C201" s="87" t="s">
        <v>215</v>
      </c>
      <c r="D201" s="87"/>
      <c r="E201" s="87"/>
      <c r="F201" s="86" t="n">
        <f aca="false">E61</f>
        <v>-6208.49376</v>
      </c>
      <c r="M201" s="88"/>
    </row>
    <row r="202" customFormat="false" ht="15.75" hidden="false" customHeight="true" outlineLevel="0" collapsed="false">
      <c r="A202" s="89" t="s">
        <v>216</v>
      </c>
      <c r="B202" s="86" t="n">
        <f aca="false">-7537.9+30.91729+544.98895</f>
        <v>-6961.99376</v>
      </c>
      <c r="C202" s="87"/>
      <c r="D202" s="87"/>
      <c r="E202" s="87"/>
      <c r="F202" s="86"/>
    </row>
    <row r="203" customFormat="false" ht="16.5" hidden="false" customHeight="true" outlineLevel="0" collapsed="false">
      <c r="A203" s="85" t="s">
        <v>217</v>
      </c>
      <c r="B203" s="86" t="n">
        <v>720</v>
      </c>
      <c r="C203" s="87"/>
      <c r="D203" s="87"/>
      <c r="E203" s="87"/>
      <c r="F203" s="86"/>
      <c r="G203" s="1" t="n">
        <f aca="false">-48.5-182.6+30.6-370.6-1713.1+150+1563.1+8173+48.5</f>
        <v>7650.4</v>
      </c>
      <c r="H203" s="54" t="n">
        <f aca="false">G203-E195</f>
        <v>-21315.7</v>
      </c>
    </row>
    <row r="204" customFormat="false" ht="16.5" hidden="false" customHeight="true" outlineLevel="0" collapsed="false">
      <c r="A204" s="90" t="s">
        <v>218</v>
      </c>
      <c r="B204" s="86" t="n">
        <v>24924</v>
      </c>
      <c r="C204" s="87" t="s">
        <v>219</v>
      </c>
      <c r="D204" s="87"/>
      <c r="E204" s="87"/>
      <c r="F204" s="91" t="n">
        <v>7447</v>
      </c>
      <c r="H204" s="54"/>
    </row>
    <row r="205" customFormat="false" ht="16.5" hidden="false" customHeight="true" outlineLevel="0" collapsed="false">
      <c r="A205" s="90"/>
      <c r="B205" s="86"/>
      <c r="C205" s="87" t="s">
        <v>220</v>
      </c>
      <c r="D205" s="87"/>
      <c r="E205" s="87"/>
      <c r="F205" s="91" t="n">
        <f aca="false">313-84.6</f>
        <v>228.4</v>
      </c>
      <c r="H205" s="54"/>
    </row>
    <row r="206" customFormat="false" ht="16.5" hidden="false" customHeight="true" outlineLevel="0" collapsed="false">
      <c r="A206" s="90"/>
      <c r="B206" s="86"/>
      <c r="C206" s="87" t="s">
        <v>221</v>
      </c>
      <c r="D206" s="87"/>
      <c r="E206" s="87"/>
      <c r="F206" s="91" t="n">
        <v>849</v>
      </c>
      <c r="H206" s="54"/>
    </row>
    <row r="207" customFormat="false" ht="16.5" hidden="false" customHeight="true" outlineLevel="0" collapsed="false">
      <c r="A207" s="90"/>
      <c r="B207" s="86"/>
      <c r="C207" s="87" t="s">
        <v>222</v>
      </c>
      <c r="D207" s="87"/>
      <c r="E207" s="87"/>
      <c r="F207" s="91" t="n">
        <v>1543.8</v>
      </c>
      <c r="H207" s="54"/>
    </row>
    <row r="208" customFormat="false" ht="16.5" hidden="false" customHeight="true" outlineLevel="0" collapsed="false">
      <c r="A208" s="90"/>
      <c r="B208" s="86"/>
      <c r="C208" s="87" t="s">
        <v>223</v>
      </c>
      <c r="D208" s="87"/>
      <c r="E208" s="87"/>
      <c r="F208" s="91" t="n">
        <v>1554.3</v>
      </c>
      <c r="H208" s="54"/>
    </row>
    <row r="209" customFormat="false" ht="16.5" hidden="false" customHeight="true" outlineLevel="0" collapsed="false">
      <c r="A209" s="90"/>
      <c r="B209" s="86"/>
      <c r="C209" s="87" t="s">
        <v>224</v>
      </c>
      <c r="D209" s="87"/>
      <c r="E209" s="87"/>
      <c r="F209" s="91" t="n">
        <v>213.7</v>
      </c>
      <c r="H209" s="54"/>
    </row>
    <row r="210" customFormat="false" ht="16.5" hidden="false" customHeight="true" outlineLevel="0" collapsed="false">
      <c r="A210" s="90"/>
      <c r="B210" s="86"/>
      <c r="C210" s="87" t="s">
        <v>225</v>
      </c>
      <c r="D210" s="87"/>
      <c r="E210" s="87"/>
      <c r="F210" s="91" t="n">
        <v>1301.5</v>
      </c>
      <c r="H210" s="54"/>
    </row>
    <row r="211" customFormat="false" ht="33" hidden="false" customHeight="true" outlineLevel="0" collapsed="false">
      <c r="A211" s="90"/>
      <c r="B211" s="86"/>
      <c r="C211" s="87" t="s">
        <v>226</v>
      </c>
      <c r="D211" s="87"/>
      <c r="E211" s="87"/>
      <c r="F211" s="91" t="n">
        <v>213.6</v>
      </c>
      <c r="H211" s="54"/>
    </row>
    <row r="212" customFormat="false" ht="14.25" hidden="false" customHeight="true" outlineLevel="0" collapsed="false">
      <c r="A212" s="90"/>
      <c r="B212" s="86"/>
      <c r="C212" s="87" t="s">
        <v>227</v>
      </c>
      <c r="D212" s="87"/>
      <c r="E212" s="87"/>
      <c r="F212" s="91" t="n">
        <f aca="false">1130.5+84.6</f>
        <v>1215.1</v>
      </c>
      <c r="H212" s="54"/>
    </row>
    <row r="213" customFormat="false" ht="33" hidden="false" customHeight="true" outlineLevel="0" collapsed="false">
      <c r="A213" s="90"/>
      <c r="B213" s="86"/>
      <c r="C213" s="87" t="s">
        <v>228</v>
      </c>
      <c r="D213" s="87"/>
      <c r="E213" s="87"/>
      <c r="F213" s="91" t="n">
        <v>670.6</v>
      </c>
      <c r="H213" s="54"/>
    </row>
    <row r="214" customFormat="false" ht="16.5" hidden="false" customHeight="true" outlineLevel="0" collapsed="false">
      <c r="A214" s="90"/>
      <c r="B214" s="86"/>
      <c r="C214" s="87" t="s">
        <v>229</v>
      </c>
      <c r="D214" s="87"/>
      <c r="E214" s="87"/>
      <c r="F214" s="91" t="n">
        <v>930.4</v>
      </c>
      <c r="H214" s="54"/>
    </row>
    <row r="215" customFormat="false" ht="16.5" hidden="false" customHeight="true" outlineLevel="0" collapsed="false">
      <c r="A215" s="90"/>
      <c r="B215" s="86"/>
      <c r="C215" s="87" t="s">
        <v>230</v>
      </c>
      <c r="D215" s="87"/>
      <c r="E215" s="87"/>
      <c r="F215" s="91" t="n">
        <v>1589</v>
      </c>
      <c r="H215" s="54"/>
    </row>
    <row r="216" customFormat="false" ht="16.5" hidden="false" customHeight="true" outlineLevel="0" collapsed="false">
      <c r="A216" s="90"/>
      <c r="B216" s="86"/>
      <c r="C216" s="87" t="s">
        <v>229</v>
      </c>
      <c r="D216" s="87"/>
      <c r="E216" s="87"/>
      <c r="F216" s="91" t="n">
        <v>2190.4</v>
      </c>
      <c r="H216" s="54"/>
    </row>
    <row r="217" customFormat="false" ht="16.5" hidden="false" customHeight="true" outlineLevel="0" collapsed="false">
      <c r="A217" s="90"/>
      <c r="B217" s="86"/>
      <c r="C217" s="87" t="s">
        <v>231</v>
      </c>
      <c r="D217" s="87"/>
      <c r="E217" s="87"/>
      <c r="F217" s="91" t="n">
        <v>4609.7</v>
      </c>
      <c r="H217" s="54"/>
    </row>
    <row r="218" customFormat="false" ht="16.5" hidden="false" customHeight="true" outlineLevel="0" collapsed="false">
      <c r="A218" s="90"/>
      <c r="B218" s="86"/>
      <c r="C218" s="92" t="s">
        <v>232</v>
      </c>
      <c r="D218" s="92"/>
      <c r="E218" s="92"/>
      <c r="F218" s="91" t="n">
        <v>64.5</v>
      </c>
      <c r="H218" s="54"/>
    </row>
    <row r="219" customFormat="false" ht="16.5" hidden="false" customHeight="true" outlineLevel="0" collapsed="false">
      <c r="A219" s="90"/>
      <c r="B219" s="86"/>
      <c r="C219" s="87" t="s">
        <v>233</v>
      </c>
      <c r="D219" s="87"/>
      <c r="E219" s="87"/>
      <c r="F219" s="91" t="n">
        <v>219.6</v>
      </c>
      <c r="H219" s="54"/>
    </row>
    <row r="220" customFormat="false" ht="16.5" hidden="false" customHeight="true" outlineLevel="0" collapsed="false">
      <c r="A220" s="90"/>
      <c r="B220" s="86"/>
      <c r="C220" s="87" t="s">
        <v>234</v>
      </c>
      <c r="D220" s="87"/>
      <c r="E220" s="87"/>
      <c r="F220" s="91" t="n">
        <v>83.4</v>
      </c>
      <c r="H220" s="54"/>
    </row>
    <row r="221" customFormat="false" ht="48" hidden="false" customHeight="true" outlineLevel="0" collapsed="false">
      <c r="A221" s="93" t="s">
        <v>235</v>
      </c>
      <c r="B221" s="94" t="n">
        <v>65</v>
      </c>
      <c r="C221" s="87" t="s">
        <v>236</v>
      </c>
      <c r="D221" s="87"/>
      <c r="E221" s="87"/>
      <c r="F221" s="86" t="n">
        <v>45</v>
      </c>
    </row>
    <row r="222" customFormat="false" ht="16.5" hidden="false" customHeight="true" outlineLevel="0" collapsed="false">
      <c r="A222" s="93" t="s">
        <v>237</v>
      </c>
      <c r="B222" s="94" t="n">
        <v>1500</v>
      </c>
      <c r="C222" s="87" t="s">
        <v>238</v>
      </c>
      <c r="D222" s="87"/>
      <c r="E222" s="87"/>
      <c r="F222" s="95" t="n">
        <v>1500</v>
      </c>
    </row>
    <row r="223" customFormat="false" ht="30.75" hidden="false" customHeight="true" outlineLevel="0" collapsed="false">
      <c r="A223" s="90" t="s">
        <v>239</v>
      </c>
      <c r="B223" s="86" t="n">
        <v>2497.1</v>
      </c>
      <c r="C223" s="87" t="s">
        <v>227</v>
      </c>
      <c r="D223" s="87"/>
      <c r="E223" s="87"/>
      <c r="F223" s="86" t="n">
        <v>2497.1</v>
      </c>
    </row>
    <row r="224" customFormat="false" ht="13.8" hidden="false" customHeight="false" outlineLevel="0" collapsed="false">
      <c r="A224" s="96" t="s">
        <v>240</v>
      </c>
      <c r="B224" s="97" t="n">
        <f aca="false">SUM(B201:B222)</f>
        <v>20280.50624</v>
      </c>
      <c r="C224" s="98" t="s">
        <v>240</v>
      </c>
      <c r="D224" s="98"/>
      <c r="E224" s="98"/>
      <c r="F224" s="99" t="n">
        <f aca="false">SUM(F201:F222)</f>
        <v>20260.50624</v>
      </c>
      <c r="M224" s="88" t="n">
        <f aca="false">B224-F224</f>
        <v>20.0000000000036</v>
      </c>
    </row>
    <row r="225" customFormat="false" ht="0.75" hidden="false" customHeight="true" outlineLevel="0" collapsed="false">
      <c r="A225" s="32"/>
      <c r="B225" s="100"/>
      <c r="C225" s="32"/>
      <c r="D225" s="32"/>
      <c r="E225" s="32"/>
      <c r="F225" s="101" t="n">
        <f aca="false">F224-B224</f>
        <v>-20.0000000000036</v>
      </c>
    </row>
    <row r="226" customFormat="false" ht="18" hidden="false" customHeight="true" outlineLevel="0" collapsed="false">
      <c r="A226" s="102" t="s">
        <v>241</v>
      </c>
      <c r="B226" s="102"/>
      <c r="C226" s="102"/>
      <c r="D226" s="102"/>
      <c r="E226" s="103" t="s">
        <v>242</v>
      </c>
      <c r="F226" s="103"/>
    </row>
    <row r="227" customFormat="false" ht="1.5" hidden="false" customHeight="true" outlineLevel="0" collapsed="false">
      <c r="A227" s="55"/>
      <c r="B227" s="56"/>
      <c r="C227" s="56"/>
      <c r="D227" s="57"/>
      <c r="E227" s="58"/>
      <c r="F227" s="57"/>
    </row>
    <row r="228" customFormat="false" ht="15.75" hidden="false" customHeight="true" outlineLevel="0" collapsed="false">
      <c r="B228" s="54"/>
    </row>
    <row r="229" customFormat="false" ht="17.25" hidden="false" customHeight="true" outlineLevel="0" collapsed="false"/>
    <row r="230" customFormat="false" ht="14.25" hidden="false" customHeight="true" outlineLevel="0" collapsed="false">
      <c r="G230" s="54"/>
      <c r="H230" s="54"/>
      <c r="J230" s="54"/>
      <c r="L230" s="54"/>
    </row>
    <row r="231" customFormat="false" ht="14.25" hidden="false" customHeight="true" outlineLevel="0" collapsed="false">
      <c r="G231" s="54"/>
      <c r="H231" s="54"/>
      <c r="J231" s="54"/>
      <c r="L231" s="54"/>
    </row>
  </sheetData>
  <mergeCells count="152">
    <mergeCell ref="A1:F1"/>
    <mergeCell ref="A2:F2"/>
    <mergeCell ref="A3:F3"/>
    <mergeCell ref="A4:F4"/>
    <mergeCell ref="A5:F5"/>
    <mergeCell ref="A6:F6"/>
    <mergeCell ref="A7:F7"/>
    <mergeCell ref="A8:F8"/>
    <mergeCell ref="A9:F9"/>
    <mergeCell ref="A27:F27"/>
    <mergeCell ref="A28:F28"/>
    <mergeCell ref="A29:F29"/>
    <mergeCell ref="A30:F30"/>
    <mergeCell ref="A31:F31"/>
    <mergeCell ref="A32:F32"/>
    <mergeCell ref="A33:F33"/>
    <mergeCell ref="A34:F34"/>
    <mergeCell ref="A35:F35"/>
    <mergeCell ref="A36:F36"/>
    <mergeCell ref="A37:F37"/>
    <mergeCell ref="A38:F38"/>
    <mergeCell ref="A39:F39"/>
    <mergeCell ref="A40:F40"/>
    <mergeCell ref="A41:F41"/>
    <mergeCell ref="A42:F42"/>
    <mergeCell ref="A43:F43"/>
    <mergeCell ref="A44:F44"/>
    <mergeCell ref="B46:C46"/>
    <mergeCell ref="A47:A48"/>
    <mergeCell ref="B47:C47"/>
    <mergeCell ref="B48:C48"/>
    <mergeCell ref="A49:A51"/>
    <mergeCell ref="B49:C49"/>
    <mergeCell ref="A52:A60"/>
    <mergeCell ref="B61:C61"/>
    <mergeCell ref="A63:F63"/>
    <mergeCell ref="A64:F64"/>
    <mergeCell ref="A65:F65"/>
    <mergeCell ref="A66:F66"/>
    <mergeCell ref="A67:F67"/>
    <mergeCell ref="A68:F68"/>
    <mergeCell ref="A69:F69"/>
    <mergeCell ref="A70:F70"/>
    <mergeCell ref="A71:F71"/>
    <mergeCell ref="A72:F72"/>
    <mergeCell ref="A73:F73"/>
    <mergeCell ref="A74:F74"/>
    <mergeCell ref="A75:F75"/>
    <mergeCell ref="A76:F76"/>
    <mergeCell ref="A77:F77"/>
    <mergeCell ref="A78:F78"/>
    <mergeCell ref="A79:F79"/>
    <mergeCell ref="A80:F80"/>
    <mergeCell ref="A81:F81"/>
    <mergeCell ref="A82:F82"/>
    <mergeCell ref="A83:F83"/>
    <mergeCell ref="A84:F84"/>
    <mergeCell ref="A85:F85"/>
    <mergeCell ref="A86:F86"/>
    <mergeCell ref="A87:F87"/>
    <mergeCell ref="A89:F89"/>
    <mergeCell ref="A90:F90"/>
    <mergeCell ref="A91:F91"/>
    <mergeCell ref="A92:F92"/>
    <mergeCell ref="A93:F93"/>
    <mergeCell ref="A94:F94"/>
    <mergeCell ref="A95:F95"/>
    <mergeCell ref="A97:F97"/>
    <mergeCell ref="A98:F98"/>
    <mergeCell ref="A100:F100"/>
    <mergeCell ref="A102:F102"/>
    <mergeCell ref="A103:F103"/>
    <mergeCell ref="A105:F105"/>
    <mergeCell ref="A107:F107"/>
    <mergeCell ref="A108:F108"/>
    <mergeCell ref="A109:F109"/>
    <mergeCell ref="A110:F110"/>
    <mergeCell ref="A111:F111"/>
    <mergeCell ref="A112:F112"/>
    <mergeCell ref="A113:F113"/>
    <mergeCell ref="A114:F114"/>
    <mergeCell ref="A115:F115"/>
    <mergeCell ref="A116:F116"/>
    <mergeCell ref="A117:F117"/>
    <mergeCell ref="A118:F118"/>
    <mergeCell ref="B120:C120"/>
    <mergeCell ref="A121:A143"/>
    <mergeCell ref="A144:A148"/>
    <mergeCell ref="A149:A154"/>
    <mergeCell ref="B150:C150"/>
    <mergeCell ref="B151:C151"/>
    <mergeCell ref="B152:C152"/>
    <mergeCell ref="B153:C153"/>
    <mergeCell ref="B154:C154"/>
    <mergeCell ref="A155:A169"/>
    <mergeCell ref="B166:C166"/>
    <mergeCell ref="B167:C167"/>
    <mergeCell ref="B168:C168"/>
    <mergeCell ref="B169:C169"/>
    <mergeCell ref="A170:A175"/>
    <mergeCell ref="B170:C170"/>
    <mergeCell ref="B171:C171"/>
    <mergeCell ref="B172:C172"/>
    <mergeCell ref="B174:C174"/>
    <mergeCell ref="B175:C175"/>
    <mergeCell ref="B176:C176"/>
    <mergeCell ref="A177:A182"/>
    <mergeCell ref="B177:C177"/>
    <mergeCell ref="B178:C178"/>
    <mergeCell ref="B179:C179"/>
    <mergeCell ref="B180:C180"/>
    <mergeCell ref="B183:C183"/>
    <mergeCell ref="A184:A194"/>
    <mergeCell ref="B184:C184"/>
    <mergeCell ref="B185:C185"/>
    <mergeCell ref="B186:C186"/>
    <mergeCell ref="B191:C191"/>
    <mergeCell ref="B192:C192"/>
    <mergeCell ref="B193:C193"/>
    <mergeCell ref="B194:C194"/>
    <mergeCell ref="B195:C195"/>
    <mergeCell ref="A197:F197"/>
    <mergeCell ref="A198:F198"/>
    <mergeCell ref="A200:B200"/>
    <mergeCell ref="C200:F200"/>
    <mergeCell ref="C201:E203"/>
    <mergeCell ref="F201:F203"/>
    <mergeCell ref="A204:A220"/>
    <mergeCell ref="B204:B220"/>
    <mergeCell ref="C204:E204"/>
    <mergeCell ref="C205:E205"/>
    <mergeCell ref="C206:E206"/>
    <mergeCell ref="C207:E207"/>
    <mergeCell ref="C208:E208"/>
    <mergeCell ref="C209:E209"/>
    <mergeCell ref="C210:E210"/>
    <mergeCell ref="C211:E211"/>
    <mergeCell ref="C212:E212"/>
    <mergeCell ref="C213:E213"/>
    <mergeCell ref="C214:E214"/>
    <mergeCell ref="C215:E215"/>
    <mergeCell ref="C216:E216"/>
    <mergeCell ref="C217:E217"/>
    <mergeCell ref="C218:E218"/>
    <mergeCell ref="C219:E219"/>
    <mergeCell ref="C220:E220"/>
    <mergeCell ref="C221:E221"/>
    <mergeCell ref="C222:E222"/>
    <mergeCell ref="C223:E223"/>
    <mergeCell ref="C224:E224"/>
    <mergeCell ref="A226:D226"/>
    <mergeCell ref="E226:F226"/>
  </mergeCells>
  <printOptions headings="false" gridLines="false" gridLinesSet="true" horizontalCentered="false" verticalCentered="false"/>
  <pageMargins left="0.472222222222222" right="0" top="0.6" bottom="0.170138888888889" header="0.157638888888889" footer="0.511811023622047"/>
  <pageSetup paperSize="9" scale="100" fitToWidth="1" fitToHeight="14" pageOrder="downThenOver" orientation="portrait" blackAndWhite="false" draft="false" cellComments="none" horizontalDpi="300" verticalDpi="300" copies="1"/>
  <headerFooter differentFirst="false" differentOddEven="false">
    <oddHeader>&amp;C&amp;P</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B050"/>
    <pageSetUpPr fitToPage="true"/>
  </sheetPr>
  <dimension ref="A1:K253"/>
  <sheetViews>
    <sheetView showFormulas="false" showGridLines="true" showRowColHeaders="true" showZeros="true" rightToLeft="false" tabSelected="true" showOutlineSymbols="true" defaultGridColor="true" view="pageBreakPreview" topLeftCell="A55" colorId="64" zoomScale="100" zoomScaleNormal="95" zoomScalePageLayoutView="100" workbookViewId="0">
      <selection pane="topLeft" activeCell="F60" activeCellId="0" sqref="F60"/>
    </sheetView>
  </sheetViews>
  <sheetFormatPr defaultColWidth="9.1484375" defaultRowHeight="17.35" zeroHeight="false" outlineLevelRow="0" outlineLevelCol="0"/>
  <cols>
    <col collapsed="false" customWidth="true" hidden="false" outlineLevel="0" max="1" min="1" style="104" width="48.71"/>
    <col collapsed="false" customWidth="true" hidden="false" outlineLevel="0" max="2" min="2" style="104" width="18.42"/>
    <col collapsed="false" customWidth="true" hidden="false" outlineLevel="0" max="3" min="3" style="104" width="15.02"/>
    <col collapsed="false" customWidth="true" hidden="false" outlineLevel="0" max="4" min="4" style="104" width="18.14"/>
    <col collapsed="false" customWidth="true" hidden="false" outlineLevel="0" max="5" min="5" style="104" width="20.57"/>
    <col collapsed="false" customWidth="true" hidden="false" outlineLevel="0" max="6" min="6" style="104" width="20.44"/>
    <col collapsed="false" customWidth="true" hidden="false" outlineLevel="0" max="7" min="7" style="105" width="22.86"/>
    <col collapsed="false" customWidth="true" hidden="false" outlineLevel="0" max="8" min="8" style="104" width="21.84"/>
    <col collapsed="false" customWidth="true" hidden="false" outlineLevel="0" max="9" min="9" style="104" width="18.35"/>
    <col collapsed="false" customWidth="true" hidden="false" outlineLevel="0" max="10" min="10" style="104" width="11.71"/>
    <col collapsed="false" customWidth="true" hidden="false" outlineLevel="0" max="11" min="11" style="104" width="12.15"/>
  </cols>
  <sheetData>
    <row r="1" s="104" customFormat="true" ht="32.05" hidden="false" customHeight="true" outlineLevel="0" collapsed="false">
      <c r="A1" s="106" t="s">
        <v>0</v>
      </c>
      <c r="B1" s="106"/>
      <c r="C1" s="106"/>
      <c r="D1" s="106"/>
      <c r="E1" s="106"/>
      <c r="F1" s="106"/>
      <c r="G1" s="105"/>
    </row>
    <row r="2" s="104" customFormat="true" ht="66.75" hidden="false" customHeight="true" outlineLevel="0" collapsed="false">
      <c r="A2" s="107" t="s">
        <v>243</v>
      </c>
      <c r="B2" s="107"/>
      <c r="C2" s="107"/>
      <c r="D2" s="107"/>
      <c r="E2" s="107"/>
      <c r="F2" s="107"/>
      <c r="G2" s="108"/>
    </row>
    <row r="3" s="104" customFormat="true" ht="64.15" hidden="false" customHeight="true" outlineLevel="0" collapsed="false">
      <c r="A3" s="109" t="s">
        <v>244</v>
      </c>
      <c r="B3" s="109"/>
      <c r="C3" s="109"/>
      <c r="D3" s="109"/>
      <c r="E3" s="109"/>
      <c r="F3" s="109"/>
      <c r="G3" s="110"/>
    </row>
    <row r="4" s="104" customFormat="true" ht="22.65" hidden="false" customHeight="true" outlineLevel="0" collapsed="false">
      <c r="A4" s="109" t="s">
        <v>245</v>
      </c>
      <c r="B4" s="109"/>
      <c r="C4" s="109"/>
      <c r="D4" s="109"/>
      <c r="E4" s="109"/>
      <c r="F4" s="109"/>
      <c r="G4" s="105"/>
    </row>
    <row r="5" s="104" customFormat="true" ht="23.95" hidden="false" customHeight="true" outlineLevel="0" collapsed="false">
      <c r="A5" s="111" t="s">
        <v>246</v>
      </c>
      <c r="B5" s="111"/>
      <c r="C5" s="111"/>
      <c r="D5" s="111"/>
      <c r="E5" s="111"/>
      <c r="F5" s="111"/>
      <c r="G5" s="105"/>
    </row>
    <row r="6" s="104" customFormat="true" ht="64.15" hidden="false" customHeight="true" outlineLevel="0" collapsed="false">
      <c r="A6" s="112" t="s">
        <v>247</v>
      </c>
      <c r="B6" s="112"/>
      <c r="C6" s="112"/>
      <c r="D6" s="112"/>
      <c r="E6" s="112"/>
      <c r="F6" s="112"/>
      <c r="G6" s="105"/>
    </row>
    <row r="7" s="104" customFormat="true" ht="13.9" hidden="false" customHeight="true" outlineLevel="0" collapsed="false">
      <c r="A7" s="111"/>
      <c r="B7" s="111"/>
      <c r="C7" s="111"/>
      <c r="D7" s="111"/>
      <c r="E7" s="111"/>
      <c r="F7" s="111"/>
      <c r="G7" s="105"/>
    </row>
    <row r="8" s="104" customFormat="true" ht="30.55" hidden="true" customHeight="true" outlineLevel="0" collapsed="false">
      <c r="A8" s="113" t="s">
        <v>248</v>
      </c>
      <c r="B8" s="113"/>
      <c r="C8" s="113"/>
      <c r="D8" s="113"/>
      <c r="E8" s="113"/>
      <c r="F8" s="113"/>
      <c r="G8" s="114"/>
      <c r="H8" s="115"/>
    </row>
    <row r="9" s="104" customFormat="true" ht="29.7" hidden="true" customHeight="true" outlineLevel="0" collapsed="false">
      <c r="A9" s="116" t="s">
        <v>249</v>
      </c>
      <c r="B9" s="116"/>
      <c r="C9" s="116"/>
      <c r="D9" s="116"/>
      <c r="E9" s="116"/>
      <c r="F9" s="116"/>
      <c r="G9" s="114"/>
      <c r="H9" s="115"/>
    </row>
    <row r="10" s="104" customFormat="true" ht="20.85" hidden="true" customHeight="true" outlineLevel="0" collapsed="false">
      <c r="A10" s="116" t="s">
        <v>250</v>
      </c>
      <c r="B10" s="116"/>
      <c r="C10" s="116"/>
      <c r="D10" s="116"/>
      <c r="E10" s="116"/>
      <c r="F10" s="116"/>
      <c r="G10" s="114"/>
      <c r="H10" s="115"/>
    </row>
    <row r="11" s="104" customFormat="true" ht="17.35" hidden="false" customHeight="true" outlineLevel="0" collapsed="false">
      <c r="A11" s="112" t="s">
        <v>251</v>
      </c>
      <c r="B11" s="112"/>
      <c r="C11" s="112"/>
      <c r="D11" s="112"/>
      <c r="E11" s="112"/>
      <c r="F11" s="112"/>
      <c r="G11" s="117"/>
      <c r="H11" s="115"/>
    </row>
    <row r="12" s="104" customFormat="true" ht="17.35" hidden="true" customHeight="true" outlineLevel="0" collapsed="false">
      <c r="A12" s="118" t="s">
        <v>252</v>
      </c>
      <c r="B12" s="118"/>
      <c r="C12" s="118"/>
      <c r="D12" s="118"/>
      <c r="E12" s="118"/>
      <c r="F12" s="118"/>
      <c r="G12" s="119"/>
      <c r="H12" s="115"/>
    </row>
    <row r="13" s="104" customFormat="true" ht="17.35" hidden="true" customHeight="true" outlineLevel="0" collapsed="false">
      <c r="A13" s="118" t="s">
        <v>253</v>
      </c>
      <c r="B13" s="118"/>
      <c r="C13" s="118"/>
      <c r="D13" s="118"/>
      <c r="E13" s="118"/>
      <c r="F13" s="118"/>
      <c r="G13" s="120"/>
      <c r="H13" s="115"/>
    </row>
    <row r="14" s="104" customFormat="true" ht="15.15" hidden="false" customHeight="true" outlineLevel="0" collapsed="false">
      <c r="A14" s="118"/>
      <c r="B14" s="118"/>
      <c r="C14" s="118"/>
      <c r="D14" s="118"/>
      <c r="E14" s="118"/>
      <c r="F14" s="118"/>
      <c r="G14" s="120"/>
      <c r="H14" s="115"/>
    </row>
    <row r="15" s="104" customFormat="true" ht="23.4" hidden="false" customHeight="true" outlineLevel="0" collapsed="false">
      <c r="A15" s="112" t="s">
        <v>254</v>
      </c>
      <c r="B15" s="112"/>
      <c r="C15" s="112"/>
      <c r="D15" s="112"/>
      <c r="E15" s="112"/>
      <c r="F15" s="112"/>
      <c r="G15" s="114"/>
      <c r="H15" s="115"/>
    </row>
    <row r="16" s="104" customFormat="true" ht="71.5" hidden="false" customHeight="true" outlineLevel="0" collapsed="false">
      <c r="A16" s="112" t="s">
        <v>255</v>
      </c>
      <c r="B16" s="112"/>
      <c r="C16" s="112"/>
      <c r="D16" s="112"/>
      <c r="E16" s="112"/>
      <c r="F16" s="112"/>
      <c r="G16" s="114"/>
      <c r="H16" s="115"/>
    </row>
    <row r="17" s="104" customFormat="true" ht="17.05" hidden="false" customHeight="true" outlineLevel="0" collapsed="false">
      <c r="A17" s="112"/>
      <c r="B17" s="112"/>
      <c r="C17" s="112"/>
      <c r="D17" s="112"/>
      <c r="E17" s="121" t="s">
        <v>60</v>
      </c>
      <c r="F17" s="112"/>
      <c r="G17" s="114"/>
      <c r="H17" s="115"/>
    </row>
    <row r="18" s="104" customFormat="true" ht="48.5" hidden="false" customHeight="false" outlineLevel="0" collapsed="false">
      <c r="A18" s="122" t="s">
        <v>9</v>
      </c>
      <c r="B18" s="122"/>
      <c r="C18" s="123" t="s">
        <v>256</v>
      </c>
      <c r="D18" s="124" t="s">
        <v>257</v>
      </c>
      <c r="E18" s="125" t="s">
        <v>13</v>
      </c>
      <c r="F18" s="126"/>
      <c r="G18" s="105"/>
      <c r="H18" s="115"/>
    </row>
    <row r="19" s="104" customFormat="true" ht="17.35" hidden="false" customHeight="false" outlineLevel="0" collapsed="false">
      <c r="A19" s="127" t="s">
        <v>258</v>
      </c>
      <c r="B19" s="127"/>
      <c r="C19" s="128" t="n">
        <v>961635</v>
      </c>
      <c r="D19" s="128" t="n">
        <v>998421</v>
      </c>
      <c r="E19" s="128" t="n">
        <v>36786</v>
      </c>
      <c r="F19" s="126"/>
      <c r="G19" s="105"/>
      <c r="H19" s="115"/>
    </row>
    <row r="20" s="104" customFormat="true" ht="17.35" hidden="false" customHeight="true" outlineLevel="0" collapsed="false">
      <c r="A20" s="129" t="s">
        <v>259</v>
      </c>
      <c r="B20" s="129"/>
      <c r="C20" s="130" t="n">
        <v>729557</v>
      </c>
      <c r="D20" s="130" t="n">
        <v>752378</v>
      </c>
      <c r="E20" s="131" t="n">
        <v>22821</v>
      </c>
      <c r="F20" s="126"/>
      <c r="G20" s="105"/>
      <c r="H20" s="115"/>
    </row>
    <row r="21" s="104" customFormat="true" ht="17.35" hidden="false" customHeight="true" outlineLevel="0" collapsed="false">
      <c r="A21" s="129" t="s">
        <v>260</v>
      </c>
      <c r="B21" s="129"/>
      <c r="C21" s="130" t="n">
        <v>31943</v>
      </c>
      <c r="D21" s="130" t="n">
        <v>31942</v>
      </c>
      <c r="E21" s="131" t="n">
        <v>-1</v>
      </c>
      <c r="F21" s="126"/>
      <c r="G21" s="105"/>
      <c r="H21" s="115"/>
    </row>
    <row r="22" s="104" customFormat="true" ht="18.35" hidden="false" customHeight="true" outlineLevel="0" collapsed="false">
      <c r="A22" s="129" t="s">
        <v>261</v>
      </c>
      <c r="B22" s="129"/>
      <c r="C22" s="130" t="n">
        <v>111569</v>
      </c>
      <c r="D22" s="130" t="n">
        <v>101114</v>
      </c>
      <c r="E22" s="131" t="n">
        <v>-10455</v>
      </c>
      <c r="F22" s="126"/>
      <c r="G22" s="105"/>
      <c r="H22" s="115"/>
    </row>
    <row r="23" s="104" customFormat="true" ht="17.35" hidden="false" customHeight="true" outlineLevel="0" collapsed="false">
      <c r="A23" s="129" t="s">
        <v>262</v>
      </c>
      <c r="B23" s="129"/>
      <c r="C23" s="132" t="n">
        <v>66247</v>
      </c>
      <c r="D23" s="130" t="n">
        <v>79487</v>
      </c>
      <c r="E23" s="131" t="n">
        <v>13240</v>
      </c>
      <c r="F23" s="126"/>
      <c r="G23" s="105"/>
      <c r="H23" s="115"/>
    </row>
    <row r="24" s="104" customFormat="true" ht="17.35" hidden="false" customHeight="true" outlineLevel="0" collapsed="false">
      <c r="A24" s="129" t="s">
        <v>263</v>
      </c>
      <c r="B24" s="129"/>
      <c r="C24" s="132" t="n">
        <v>22319</v>
      </c>
      <c r="D24" s="132" t="n">
        <v>33500</v>
      </c>
      <c r="E24" s="132" t="n">
        <v>11181</v>
      </c>
      <c r="F24" s="126"/>
      <c r="G24" s="105"/>
      <c r="H24" s="115"/>
    </row>
    <row r="25" s="104" customFormat="true" ht="17.35" hidden="false" customHeight="false" outlineLevel="0" collapsed="false">
      <c r="A25" s="127" t="s">
        <v>264</v>
      </c>
      <c r="B25" s="127"/>
      <c r="C25" s="128" t="n">
        <v>121918.01494</v>
      </c>
      <c r="D25" s="128" t="n">
        <v>125910.47665</v>
      </c>
      <c r="E25" s="128" t="n">
        <v>3992.46171</v>
      </c>
      <c r="F25" s="126"/>
      <c r="G25" s="105"/>
      <c r="H25" s="115"/>
    </row>
    <row r="26" s="104" customFormat="true" ht="32.8" hidden="false" customHeight="true" outlineLevel="0" collapsed="false">
      <c r="A26" s="129" t="s">
        <v>265</v>
      </c>
      <c r="B26" s="129"/>
      <c r="C26" s="133" t="n">
        <v>96296</v>
      </c>
      <c r="D26" s="130" t="n">
        <v>95344</v>
      </c>
      <c r="E26" s="125" t="n">
        <v>-952</v>
      </c>
      <c r="F26" s="126"/>
      <c r="G26" s="105"/>
      <c r="H26" s="115"/>
    </row>
    <row r="27" s="104" customFormat="true" ht="17.35" hidden="false" customHeight="true" outlineLevel="0" collapsed="false">
      <c r="A27" s="129" t="s">
        <v>266</v>
      </c>
      <c r="B27" s="129"/>
      <c r="C27" s="133" t="n">
        <v>1867</v>
      </c>
      <c r="D27" s="130" t="n">
        <v>2549</v>
      </c>
      <c r="E27" s="125" t="n">
        <v>682</v>
      </c>
      <c r="F27" s="126"/>
      <c r="G27" s="105"/>
      <c r="H27" s="115"/>
    </row>
    <row r="28" s="104" customFormat="true" ht="32.8" hidden="false" customHeight="true" outlineLevel="0" collapsed="false">
      <c r="A28" s="129" t="s">
        <v>267</v>
      </c>
      <c r="B28" s="129"/>
      <c r="C28" s="134" t="n">
        <v>7266</v>
      </c>
      <c r="D28" s="135" t="n">
        <v>7846</v>
      </c>
      <c r="E28" s="125" t="n">
        <v>580</v>
      </c>
      <c r="F28" s="126"/>
      <c r="G28" s="105"/>
      <c r="H28" s="115"/>
    </row>
    <row r="29" s="104" customFormat="true" ht="32.8" hidden="false" customHeight="true" outlineLevel="0" collapsed="false">
      <c r="A29" s="129" t="s">
        <v>268</v>
      </c>
      <c r="B29" s="129"/>
      <c r="C29" s="133" t="n">
        <v>3979</v>
      </c>
      <c r="D29" s="130" t="n">
        <v>6000</v>
      </c>
      <c r="E29" s="125" t="n">
        <v>2021</v>
      </c>
      <c r="F29" s="126"/>
      <c r="G29" s="105"/>
      <c r="H29" s="115"/>
    </row>
    <row r="30" s="104" customFormat="true" ht="17.35" hidden="false" customHeight="true" outlineLevel="0" collapsed="false">
      <c r="A30" s="129" t="s">
        <v>269</v>
      </c>
      <c r="B30" s="129"/>
      <c r="C30" s="134" t="n">
        <v>11628</v>
      </c>
      <c r="D30" s="130" t="n">
        <v>13527.6</v>
      </c>
      <c r="E30" s="125" t="n">
        <v>1899.6</v>
      </c>
      <c r="F30" s="126"/>
      <c r="G30" s="105"/>
      <c r="H30" s="115"/>
    </row>
    <row r="31" s="104" customFormat="true" ht="17.35" hidden="false" customHeight="true" outlineLevel="0" collapsed="false">
      <c r="A31" s="129" t="s">
        <v>270</v>
      </c>
      <c r="B31" s="129"/>
      <c r="C31" s="123" t="n">
        <v>882.01494</v>
      </c>
      <c r="D31" s="124" t="n">
        <v>643.87665</v>
      </c>
      <c r="E31" s="125" t="n">
        <v>-238.13829</v>
      </c>
      <c r="F31" s="126"/>
      <c r="G31" s="105"/>
      <c r="H31" s="115"/>
    </row>
    <row r="32" s="104" customFormat="true" ht="21.5" hidden="false" customHeight="true" outlineLevel="0" collapsed="false">
      <c r="A32" s="127" t="s">
        <v>271</v>
      </c>
      <c r="B32" s="127"/>
      <c r="C32" s="136" t="n">
        <v>1083553.01494</v>
      </c>
      <c r="D32" s="136" t="n">
        <v>1124331.47665</v>
      </c>
      <c r="E32" s="136" t="n">
        <v>40778.46171</v>
      </c>
      <c r="F32" s="137"/>
      <c r="G32" s="138"/>
      <c r="H32" s="139"/>
    </row>
    <row r="33" s="104" customFormat="true" ht="21.5" hidden="false" customHeight="true" outlineLevel="0" collapsed="false">
      <c r="A33" s="140"/>
      <c r="B33" s="140"/>
      <c r="C33" s="141"/>
      <c r="D33" s="141"/>
      <c r="E33" s="141"/>
      <c r="F33" s="137"/>
      <c r="G33" s="142"/>
      <c r="H33" s="139"/>
    </row>
    <row r="34" s="104" customFormat="true" ht="47.45" hidden="false" customHeight="true" outlineLevel="0" collapsed="false">
      <c r="A34" s="109" t="s">
        <v>272</v>
      </c>
      <c r="B34" s="109"/>
      <c r="C34" s="109"/>
      <c r="D34" s="109"/>
      <c r="E34" s="109"/>
      <c r="F34" s="109"/>
      <c r="G34" s="143"/>
      <c r="H34" s="139"/>
    </row>
    <row r="35" s="104" customFormat="true" ht="20.85" hidden="false" customHeight="true" outlineLevel="0" collapsed="false">
      <c r="A35" s="112"/>
      <c r="B35" s="112"/>
      <c r="C35" s="112"/>
      <c r="D35" s="112"/>
      <c r="E35" s="112"/>
      <c r="F35" s="144"/>
      <c r="G35" s="143"/>
      <c r="H35" s="139"/>
    </row>
    <row r="36" s="104" customFormat="true" ht="9.45" hidden="false" customHeight="true" outlineLevel="0" collapsed="false">
      <c r="A36" s="112"/>
      <c r="B36" s="112"/>
      <c r="C36" s="112"/>
      <c r="D36" s="112"/>
      <c r="E36" s="112"/>
      <c r="F36" s="144"/>
      <c r="G36" s="143"/>
      <c r="H36" s="139"/>
    </row>
    <row r="37" s="104" customFormat="true" ht="32.9" hidden="false" customHeight="true" outlineLevel="0" collapsed="false">
      <c r="A37" s="145" t="s">
        <v>273</v>
      </c>
      <c r="B37" s="145"/>
      <c r="C37" s="145"/>
      <c r="D37" s="145"/>
      <c r="E37" s="145"/>
      <c r="F37" s="145"/>
      <c r="G37" s="138"/>
      <c r="H37" s="139"/>
    </row>
    <row r="38" s="104" customFormat="true" ht="19.6" hidden="false" customHeight="true" outlineLevel="0" collapsed="false">
      <c r="A38" s="111" t="s">
        <v>274</v>
      </c>
      <c r="B38" s="146"/>
      <c r="C38" s="147"/>
      <c r="D38" s="144"/>
      <c r="E38" s="146"/>
      <c r="F38" s="144"/>
      <c r="G38" s="148"/>
      <c r="H38" s="139"/>
    </row>
    <row r="39" s="104" customFormat="true" ht="58.6" hidden="false" customHeight="true" outlineLevel="0" collapsed="false">
      <c r="A39" s="112" t="s">
        <v>275</v>
      </c>
      <c r="B39" s="112"/>
      <c r="C39" s="112"/>
      <c r="D39" s="112"/>
      <c r="E39" s="112"/>
      <c r="F39" s="112"/>
      <c r="G39" s="148"/>
      <c r="H39" s="139"/>
    </row>
    <row r="40" s="104" customFormat="true" ht="22.75" hidden="false" customHeight="true" outlineLevel="0" collapsed="false">
      <c r="A40" s="118" t="s">
        <v>276</v>
      </c>
      <c r="B40" s="118"/>
      <c r="C40" s="118"/>
      <c r="D40" s="118"/>
      <c r="E40" s="118"/>
      <c r="F40" s="118"/>
      <c r="G40" s="148"/>
      <c r="H40" s="139"/>
    </row>
    <row r="41" s="104" customFormat="true" ht="22.15" hidden="false" customHeight="true" outlineLevel="0" collapsed="false">
      <c r="A41" s="149"/>
      <c r="B41" s="149"/>
      <c r="C41" s="150"/>
      <c r="D41" s="144"/>
      <c r="E41" s="151"/>
      <c r="F41" s="152"/>
      <c r="G41" s="148"/>
      <c r="H41" s="139"/>
    </row>
    <row r="42" s="104" customFormat="true" ht="20.25" hidden="false" customHeight="true" outlineLevel="0" collapsed="false">
      <c r="A42" s="111" t="s">
        <v>277</v>
      </c>
      <c r="B42" s="146"/>
      <c r="C42" s="147"/>
      <c r="D42" s="144"/>
      <c r="E42" s="146"/>
      <c r="F42" s="118"/>
      <c r="G42" s="148"/>
      <c r="H42" s="139"/>
    </row>
    <row r="43" s="104" customFormat="true" ht="64.15" hidden="false" customHeight="true" outlineLevel="0" collapsed="false">
      <c r="A43" s="112" t="s">
        <v>275</v>
      </c>
      <c r="B43" s="112"/>
      <c r="C43" s="112"/>
      <c r="D43" s="112"/>
      <c r="E43" s="112"/>
      <c r="F43" s="112"/>
      <c r="G43" s="148"/>
      <c r="H43" s="139"/>
    </row>
    <row r="44" s="104" customFormat="true" ht="25.95" hidden="false" customHeight="true" outlineLevel="0" collapsed="false">
      <c r="A44" s="118" t="s">
        <v>278</v>
      </c>
      <c r="B44" s="118"/>
      <c r="C44" s="118"/>
      <c r="D44" s="118"/>
      <c r="E44" s="118"/>
      <c r="F44" s="118"/>
      <c r="G44" s="148"/>
      <c r="H44" s="139"/>
    </row>
    <row r="45" s="104" customFormat="true" ht="29.3" hidden="false" customHeight="true" outlineLevel="0" collapsed="false">
      <c r="A45" s="112"/>
      <c r="B45" s="112"/>
      <c r="C45" s="112"/>
      <c r="D45" s="112"/>
      <c r="E45" s="121"/>
      <c r="F45" s="118"/>
      <c r="G45" s="148"/>
      <c r="H45" s="139"/>
    </row>
    <row r="46" s="104" customFormat="true" ht="18.35" hidden="false" customHeight="true" outlineLevel="0" collapsed="false">
      <c r="A46" s="149"/>
      <c r="B46" s="149"/>
      <c r="C46" s="150"/>
      <c r="D46" s="144"/>
      <c r="E46" s="151"/>
      <c r="F46" s="118"/>
      <c r="G46" s="148"/>
      <c r="H46" s="139"/>
    </row>
    <row r="47" s="104" customFormat="true" ht="18.75" hidden="false" customHeight="true" outlineLevel="0" collapsed="false">
      <c r="A47" s="153" t="s">
        <v>279</v>
      </c>
      <c r="B47" s="146"/>
      <c r="C47" s="146"/>
      <c r="D47" s="146"/>
      <c r="E47" s="154"/>
      <c r="F47" s="152"/>
      <c r="G47" s="105"/>
      <c r="H47" s="139"/>
    </row>
    <row r="48" s="104" customFormat="true" ht="64.15" hidden="false" customHeight="true" outlineLevel="0" collapsed="false">
      <c r="A48" s="155" t="s">
        <v>280</v>
      </c>
      <c r="B48" s="155"/>
      <c r="C48" s="155"/>
      <c r="D48" s="155"/>
      <c r="E48" s="155"/>
      <c r="F48" s="155"/>
      <c r="G48" s="156"/>
      <c r="H48" s="157"/>
      <c r="I48" s="157"/>
      <c r="J48" s="157"/>
      <c r="K48" s="157"/>
    </row>
    <row r="49" s="104" customFormat="true" ht="51.45" hidden="false" customHeight="true" outlineLevel="0" collapsed="false">
      <c r="A49" s="158" t="s">
        <v>281</v>
      </c>
      <c r="B49" s="158"/>
      <c r="C49" s="158"/>
      <c r="D49" s="158"/>
      <c r="E49" s="158"/>
      <c r="F49" s="158"/>
      <c r="G49" s="156"/>
      <c r="H49" s="157"/>
      <c r="I49" s="157"/>
      <c r="J49" s="157"/>
      <c r="K49" s="157"/>
    </row>
    <row r="50" s="161" customFormat="true" ht="32.8" hidden="false" customHeight="true" outlineLevel="0" collapsed="false">
      <c r="A50" s="159" t="s">
        <v>282</v>
      </c>
      <c r="B50" s="159"/>
      <c r="C50" s="159"/>
      <c r="D50" s="159"/>
      <c r="E50" s="159"/>
      <c r="F50" s="159"/>
      <c r="G50" s="156"/>
      <c r="H50" s="157"/>
      <c r="I50" s="160"/>
      <c r="J50" s="160"/>
      <c r="K50" s="160"/>
    </row>
    <row r="51" s="104" customFormat="true" ht="17.35" hidden="false" customHeight="true" outlineLevel="0" collapsed="false">
      <c r="A51" s="162" t="s">
        <v>283</v>
      </c>
      <c r="B51" s="162"/>
      <c r="C51" s="162"/>
      <c r="D51" s="162"/>
      <c r="E51" s="162"/>
      <c r="F51" s="162"/>
      <c r="G51" s="163"/>
      <c r="H51" s="164"/>
      <c r="I51" s="164"/>
      <c r="J51" s="164"/>
      <c r="K51" s="164"/>
    </row>
    <row r="52" s="104" customFormat="true" ht="158.2" hidden="false" customHeight="true" outlineLevel="0" collapsed="false">
      <c r="A52" s="165" t="s">
        <v>284</v>
      </c>
      <c r="B52" s="165"/>
      <c r="C52" s="165"/>
      <c r="D52" s="165"/>
      <c r="E52" s="165"/>
      <c r="F52" s="165"/>
      <c r="G52" s="163"/>
      <c r="H52" s="164"/>
      <c r="I52" s="164"/>
      <c r="J52" s="164"/>
      <c r="K52" s="164"/>
    </row>
    <row r="53" s="167" customFormat="true" ht="73.1" hidden="false" customHeight="true" outlineLevel="0" collapsed="false">
      <c r="A53" s="112" t="s">
        <v>285</v>
      </c>
      <c r="B53" s="112"/>
      <c r="C53" s="112"/>
      <c r="D53" s="112"/>
      <c r="E53" s="112"/>
      <c r="F53" s="112"/>
      <c r="G53" s="156"/>
      <c r="H53" s="157"/>
      <c r="I53" s="166"/>
      <c r="J53" s="166"/>
      <c r="K53" s="166"/>
    </row>
    <row r="54" customFormat="false" ht="17.35" hidden="false" customHeight="false" outlineLevel="0" collapsed="false">
      <c r="A54" s="162"/>
      <c r="B54" s="162"/>
      <c r="C54" s="162"/>
      <c r="D54" s="162"/>
      <c r="E54" s="162"/>
      <c r="F54" s="168" t="s">
        <v>134</v>
      </c>
      <c r="G54" s="163"/>
      <c r="H54" s="164"/>
      <c r="I54" s="164"/>
      <c r="J54" s="164"/>
      <c r="K54" s="164"/>
    </row>
    <row r="55" s="104" customFormat="true" ht="17.35" hidden="false" customHeight="false" outlineLevel="0" collapsed="false">
      <c r="A55" s="169"/>
      <c r="B55" s="169" t="s">
        <v>62</v>
      </c>
      <c r="C55" s="169"/>
      <c r="D55" s="169" t="s">
        <v>63</v>
      </c>
      <c r="E55" s="169" t="s">
        <v>64</v>
      </c>
      <c r="F55" s="169" t="s">
        <v>65</v>
      </c>
      <c r="G55" s="163"/>
      <c r="H55" s="164"/>
      <c r="I55" s="164"/>
      <c r="J55" s="164"/>
      <c r="K55" s="164"/>
    </row>
    <row r="56" s="167" customFormat="true" ht="17.35" hidden="false" customHeight="false" outlineLevel="0" collapsed="false">
      <c r="A56" s="170" t="s">
        <v>66</v>
      </c>
      <c r="B56" s="171" t="s">
        <v>286</v>
      </c>
      <c r="C56" s="170"/>
      <c r="D56" s="172" t="n">
        <v>201807.47475</v>
      </c>
      <c r="E56" s="172" t="n">
        <v>40126.16161</v>
      </c>
      <c r="F56" s="173" t="n">
        <v>241933.63636</v>
      </c>
      <c r="G56" s="174"/>
      <c r="H56" s="175"/>
      <c r="I56" s="176"/>
      <c r="J56" s="176"/>
      <c r="K56" s="176"/>
    </row>
    <row r="57" s="167" customFormat="true" ht="17.35" hidden="false" customHeight="false" outlineLevel="0" collapsed="false">
      <c r="A57" s="170" t="s">
        <v>69</v>
      </c>
      <c r="B57" s="177" t="s">
        <v>287</v>
      </c>
      <c r="C57" s="178"/>
      <c r="D57" s="179" t="n">
        <v>3882.01494</v>
      </c>
      <c r="E57" s="179" t="n">
        <v>-540.00373</v>
      </c>
      <c r="F57" s="173" t="n">
        <v>3342.01121</v>
      </c>
      <c r="G57" s="174"/>
      <c r="H57" s="175"/>
      <c r="I57" s="176"/>
      <c r="J57" s="176"/>
      <c r="K57" s="176"/>
    </row>
    <row r="58" s="167" customFormat="true" ht="17.35" hidden="false" customHeight="false" outlineLevel="0" collapsed="false">
      <c r="A58" s="170" t="s">
        <v>122</v>
      </c>
      <c r="B58" s="177" t="s">
        <v>288</v>
      </c>
      <c r="C58" s="178"/>
      <c r="D58" s="179" t="n">
        <v>13256.3</v>
      </c>
      <c r="E58" s="180" t="n">
        <v>-11772.8</v>
      </c>
      <c r="F58" s="173" t="n">
        <v>1483.5</v>
      </c>
      <c r="G58" s="163"/>
      <c r="H58" s="164"/>
      <c r="I58" s="181"/>
      <c r="J58" s="181"/>
      <c r="K58" s="181"/>
    </row>
    <row r="59" customFormat="false" ht="22.35" hidden="false" customHeight="true" outlineLevel="0" collapsed="false">
      <c r="A59" s="170"/>
      <c r="B59" s="182" t="s">
        <v>289</v>
      </c>
      <c r="C59" s="182"/>
      <c r="D59" s="182"/>
      <c r="E59" s="182"/>
      <c r="F59" s="182"/>
      <c r="I59" s="183"/>
      <c r="J59" s="183"/>
      <c r="K59" s="161"/>
    </row>
    <row r="60" customFormat="false" ht="22.35" hidden="false" customHeight="true" outlineLevel="0" collapsed="false">
      <c r="A60" s="170" t="s">
        <v>69</v>
      </c>
      <c r="B60" s="177" t="s">
        <v>290</v>
      </c>
      <c r="C60" s="178"/>
      <c r="D60" s="184" t="n">
        <v>151.6</v>
      </c>
      <c r="E60" s="179" t="n">
        <v>-141</v>
      </c>
      <c r="F60" s="173" t="n">
        <v>10.6</v>
      </c>
      <c r="I60" s="185"/>
      <c r="J60" s="185"/>
      <c r="K60" s="167"/>
    </row>
    <row r="61" customFormat="false" ht="22.35" hidden="false" customHeight="true" outlineLevel="0" collapsed="false">
      <c r="A61" s="170"/>
      <c r="B61" s="177" t="s">
        <v>291</v>
      </c>
      <c r="C61" s="178"/>
      <c r="D61" s="184" t="n">
        <v>3476.55914</v>
      </c>
      <c r="E61" s="179" t="n">
        <v>-2817.8</v>
      </c>
      <c r="F61" s="173" t="n">
        <v>658.75914</v>
      </c>
      <c r="I61" s="185"/>
      <c r="J61" s="185"/>
      <c r="K61" s="167"/>
    </row>
    <row r="62" customFormat="false" ht="17.35" hidden="false" customHeight="false" outlineLevel="0" collapsed="false">
      <c r="A62" s="170"/>
      <c r="B62" s="177" t="s">
        <v>292</v>
      </c>
      <c r="C62" s="178"/>
      <c r="D62" s="179" t="n">
        <v>700</v>
      </c>
      <c r="E62" s="179" t="n">
        <v>-651</v>
      </c>
      <c r="F62" s="173" t="n">
        <v>49</v>
      </c>
      <c r="I62" s="185"/>
      <c r="J62" s="185"/>
      <c r="K62" s="167"/>
    </row>
    <row r="63" customFormat="false" ht="17.35" hidden="false" customHeight="false" outlineLevel="0" collapsed="false">
      <c r="A63" s="170"/>
      <c r="B63" s="177" t="s">
        <v>293</v>
      </c>
      <c r="C63" s="178"/>
      <c r="D63" s="179" t="n">
        <v>2100</v>
      </c>
      <c r="E63" s="179" t="n">
        <v>-1953</v>
      </c>
      <c r="F63" s="173" t="n">
        <v>147</v>
      </c>
      <c r="I63" s="185"/>
      <c r="J63" s="185"/>
      <c r="K63" s="167"/>
    </row>
    <row r="64" customFormat="false" ht="17.35" hidden="false" customHeight="false" outlineLevel="0" collapsed="false">
      <c r="A64" s="170"/>
      <c r="B64" s="177" t="s">
        <v>294</v>
      </c>
      <c r="C64" s="178"/>
      <c r="D64" s="179" t="n">
        <v>1283.3</v>
      </c>
      <c r="E64" s="179" t="n">
        <v>-1193.5</v>
      </c>
      <c r="F64" s="173" t="n">
        <v>89.8</v>
      </c>
      <c r="I64" s="185"/>
      <c r="J64" s="185"/>
      <c r="K64" s="167"/>
    </row>
    <row r="65" customFormat="false" ht="17.35" hidden="false" customHeight="false" outlineLevel="0" collapsed="false">
      <c r="A65" s="170"/>
      <c r="B65" s="177" t="s">
        <v>295</v>
      </c>
      <c r="C65" s="178"/>
      <c r="D65" s="179" t="n">
        <v>4193.5</v>
      </c>
      <c r="E65" s="179" t="n">
        <v>-3900</v>
      </c>
      <c r="F65" s="173" t="n">
        <v>293.5</v>
      </c>
      <c r="I65" s="185"/>
      <c r="J65" s="185"/>
      <c r="K65" s="167"/>
    </row>
    <row r="66" customFormat="false" ht="17.35" hidden="false" customHeight="false" outlineLevel="0" collapsed="false">
      <c r="A66" s="170"/>
      <c r="B66" s="177" t="s">
        <v>296</v>
      </c>
      <c r="C66" s="178"/>
      <c r="D66" s="179" t="n">
        <v>1075.3</v>
      </c>
      <c r="E66" s="179" t="n">
        <v>-1000</v>
      </c>
      <c r="F66" s="173" t="n">
        <v>75.3</v>
      </c>
      <c r="I66" s="185"/>
      <c r="J66" s="185"/>
      <c r="K66" s="167"/>
    </row>
    <row r="67" customFormat="false" ht="17.35" hidden="false" customHeight="false" outlineLevel="0" collapsed="false">
      <c r="A67" s="170"/>
      <c r="B67" s="177" t="s">
        <v>297</v>
      </c>
      <c r="C67" s="178"/>
      <c r="D67" s="179" t="n">
        <v>4259.9</v>
      </c>
      <c r="E67" s="179" t="n">
        <v>-3961.7</v>
      </c>
      <c r="F67" s="173" t="n">
        <v>298.2</v>
      </c>
      <c r="I67" s="185"/>
      <c r="J67" s="185"/>
      <c r="K67" s="167"/>
    </row>
    <row r="68" customFormat="false" ht="17.35" hidden="false" customHeight="false" outlineLevel="0" collapsed="false">
      <c r="A68" s="170"/>
      <c r="B68" s="177" t="s">
        <v>298</v>
      </c>
      <c r="C68" s="178"/>
      <c r="D68" s="179" t="n">
        <v>2150.5</v>
      </c>
      <c r="E68" s="179" t="n">
        <v>-990.6</v>
      </c>
      <c r="F68" s="173" t="n">
        <v>1159.9</v>
      </c>
      <c r="I68" s="185"/>
      <c r="J68" s="185"/>
      <c r="K68" s="167"/>
    </row>
    <row r="69" customFormat="false" ht="25.35" hidden="false" customHeight="true" outlineLevel="0" collapsed="false">
      <c r="A69" s="170"/>
      <c r="B69" s="182" t="s">
        <v>299</v>
      </c>
      <c r="C69" s="182"/>
      <c r="D69" s="182"/>
      <c r="E69" s="182"/>
      <c r="F69" s="182" t="n">
        <f aca="false">SUM(D69:E69)</f>
        <v>0</v>
      </c>
      <c r="I69" s="186"/>
      <c r="J69" s="186"/>
    </row>
    <row r="70" customFormat="false" ht="22.35" hidden="false" customHeight="true" outlineLevel="0" collapsed="false">
      <c r="A70" s="170" t="s">
        <v>69</v>
      </c>
      <c r="B70" s="177" t="s">
        <v>300</v>
      </c>
      <c r="C70" s="178"/>
      <c r="D70" s="179" t="n">
        <v>35215.1453</v>
      </c>
      <c r="E70" s="179" t="n">
        <v>-834.54555</v>
      </c>
      <c r="F70" s="173" t="n">
        <f aca="false">SUM(D70:E70)</f>
        <v>34380.59975</v>
      </c>
      <c r="I70" s="185"/>
      <c r="J70" s="185"/>
      <c r="K70" s="167"/>
    </row>
    <row r="71" s="164" customFormat="true" ht="17.25" hidden="false" customHeight="true" outlineLevel="0" collapsed="false">
      <c r="A71" s="187" t="s">
        <v>43</v>
      </c>
      <c r="B71" s="188"/>
      <c r="C71" s="188"/>
      <c r="D71" s="189"/>
      <c r="E71" s="190" t="n">
        <f aca="false">SUM(E56:E58)</f>
        <v>27813.35788</v>
      </c>
      <c r="F71" s="191"/>
      <c r="G71" s="105"/>
      <c r="H71" s="104"/>
      <c r="I71" s="104"/>
      <c r="J71" s="104"/>
      <c r="K71" s="104"/>
    </row>
    <row r="72" s="164" customFormat="true" ht="17.35" hidden="false" customHeight="false" outlineLevel="0" collapsed="false">
      <c r="A72" s="153" t="s">
        <v>301</v>
      </c>
      <c r="B72" s="146"/>
      <c r="C72" s="146"/>
      <c r="D72" s="146"/>
      <c r="E72" s="154"/>
      <c r="F72" s="152"/>
      <c r="G72" s="105"/>
      <c r="H72" s="104"/>
      <c r="I72" s="104"/>
      <c r="J72" s="104"/>
      <c r="K72" s="104"/>
    </row>
    <row r="73" s="164" customFormat="true" ht="29.1" hidden="false" customHeight="true" outlineLevel="0" collapsed="false">
      <c r="A73" s="192" t="s">
        <v>302</v>
      </c>
      <c r="B73" s="192"/>
      <c r="C73" s="192"/>
      <c r="D73" s="192"/>
      <c r="E73" s="192"/>
      <c r="F73" s="192"/>
      <c r="G73" s="105"/>
      <c r="H73" s="104"/>
      <c r="I73" s="104"/>
      <c r="J73" s="104"/>
      <c r="K73" s="104"/>
    </row>
    <row r="74" s="164" customFormat="true" ht="220.85" hidden="false" customHeight="true" outlineLevel="0" collapsed="false">
      <c r="A74" s="159" t="s">
        <v>303</v>
      </c>
      <c r="B74" s="159"/>
      <c r="C74" s="159"/>
      <c r="D74" s="159"/>
      <c r="E74" s="159"/>
      <c r="F74" s="159"/>
      <c r="G74" s="105"/>
      <c r="H74" s="104"/>
      <c r="I74" s="104"/>
      <c r="J74" s="104"/>
      <c r="K74" s="104"/>
    </row>
    <row r="75" s="164" customFormat="true" ht="32.8" hidden="false" customHeight="true" outlineLevel="0" collapsed="false">
      <c r="A75" s="159" t="s">
        <v>304</v>
      </c>
      <c r="B75" s="159"/>
      <c r="C75" s="159"/>
      <c r="D75" s="159"/>
      <c r="E75" s="159"/>
      <c r="F75" s="159"/>
      <c r="G75" s="105"/>
      <c r="H75" s="104"/>
      <c r="I75" s="104"/>
      <c r="J75" s="104"/>
      <c r="K75" s="104"/>
    </row>
    <row r="76" s="164" customFormat="true" ht="220.85" hidden="false" customHeight="true" outlineLevel="0" collapsed="false">
      <c r="A76" s="162" t="s">
        <v>305</v>
      </c>
      <c r="B76" s="162"/>
      <c r="C76" s="162"/>
      <c r="D76" s="162"/>
      <c r="E76" s="162"/>
      <c r="F76" s="162"/>
      <c r="G76" s="105"/>
      <c r="H76" s="104"/>
      <c r="I76" s="104"/>
      <c r="J76" s="104"/>
      <c r="K76" s="104"/>
    </row>
    <row r="77" s="181" customFormat="true" ht="173.85" hidden="false" customHeight="true" outlineLevel="0" collapsed="false">
      <c r="A77" s="162" t="s">
        <v>306</v>
      </c>
      <c r="B77" s="162"/>
      <c r="C77" s="162"/>
      <c r="D77" s="162"/>
      <c r="E77" s="162"/>
      <c r="F77" s="162"/>
      <c r="G77" s="105"/>
      <c r="H77" s="104"/>
      <c r="I77" s="167"/>
      <c r="J77" s="167"/>
      <c r="K77" s="167"/>
    </row>
    <row r="78" customFormat="false" ht="79.85" hidden="false" customHeight="true" outlineLevel="0" collapsed="false">
      <c r="A78" s="162" t="s">
        <v>307</v>
      </c>
      <c r="B78" s="162"/>
      <c r="C78" s="162"/>
      <c r="D78" s="162"/>
      <c r="E78" s="162"/>
      <c r="F78" s="162"/>
      <c r="G78" s="193"/>
      <c r="H78" s="193"/>
      <c r="I78" s="193"/>
      <c r="J78" s="193"/>
      <c r="K78" s="193"/>
    </row>
    <row r="79" customFormat="false" ht="64.15" hidden="false" customHeight="true" outlineLevel="0" collapsed="false">
      <c r="A79" s="162" t="s">
        <v>308</v>
      </c>
      <c r="B79" s="162"/>
      <c r="C79" s="162"/>
      <c r="D79" s="162"/>
      <c r="E79" s="162"/>
      <c r="F79" s="162"/>
      <c r="G79" s="193"/>
      <c r="H79" s="193"/>
      <c r="I79" s="193"/>
      <c r="J79" s="193"/>
      <c r="K79" s="193"/>
    </row>
    <row r="80" customFormat="false" ht="64.15" hidden="false" customHeight="true" outlineLevel="0" collapsed="false">
      <c r="A80" s="162" t="s">
        <v>309</v>
      </c>
      <c r="B80" s="162"/>
      <c r="C80" s="162"/>
      <c r="D80" s="162"/>
      <c r="E80" s="162"/>
      <c r="F80" s="162"/>
      <c r="G80" s="193"/>
      <c r="H80" s="193"/>
      <c r="I80" s="193"/>
      <c r="J80" s="193"/>
      <c r="K80" s="193"/>
    </row>
    <row r="81" s="164" customFormat="true" ht="32.8" hidden="false" customHeight="true" outlineLevel="0" collapsed="false">
      <c r="A81" s="194" t="s">
        <v>310</v>
      </c>
      <c r="B81" s="194"/>
      <c r="C81" s="194"/>
      <c r="D81" s="194"/>
      <c r="E81" s="194"/>
      <c r="F81" s="194"/>
      <c r="G81" s="105"/>
      <c r="H81" s="195"/>
      <c r="I81" s="104"/>
      <c r="J81" s="104"/>
      <c r="K81" s="104"/>
    </row>
    <row r="82" s="164" customFormat="true" ht="48.5" hidden="false" customHeight="true" outlineLevel="0" collapsed="false">
      <c r="A82" s="159" t="s">
        <v>311</v>
      </c>
      <c r="B82" s="159"/>
      <c r="C82" s="159"/>
      <c r="D82" s="159"/>
      <c r="E82" s="159"/>
      <c r="F82" s="159"/>
      <c r="G82" s="105"/>
      <c r="H82" s="195"/>
      <c r="I82" s="104"/>
      <c r="J82" s="104"/>
      <c r="K82" s="104"/>
    </row>
    <row r="83" s="164" customFormat="true" ht="32.8" hidden="false" customHeight="true" outlineLevel="0" collapsed="false">
      <c r="A83" s="159" t="s">
        <v>312</v>
      </c>
      <c r="B83" s="159"/>
      <c r="C83" s="159"/>
      <c r="D83" s="159"/>
      <c r="E83" s="159"/>
      <c r="F83" s="159"/>
      <c r="G83" s="105"/>
      <c r="H83" s="195"/>
      <c r="I83" s="104"/>
      <c r="J83" s="104"/>
      <c r="K83" s="104"/>
    </row>
    <row r="84" s="164" customFormat="true" ht="32.8" hidden="false" customHeight="true" outlineLevel="0" collapsed="false">
      <c r="A84" s="159" t="s">
        <v>313</v>
      </c>
      <c r="B84" s="159"/>
      <c r="C84" s="159"/>
      <c r="D84" s="159"/>
      <c r="E84" s="159"/>
      <c r="F84" s="159"/>
      <c r="G84" s="105"/>
      <c r="H84" s="195"/>
      <c r="I84" s="104"/>
      <c r="J84" s="104"/>
      <c r="K84" s="104"/>
    </row>
    <row r="85" s="164" customFormat="true" ht="32.8" hidden="false" customHeight="true" outlineLevel="0" collapsed="false">
      <c r="A85" s="159" t="s">
        <v>314</v>
      </c>
      <c r="B85" s="159"/>
      <c r="C85" s="159"/>
      <c r="D85" s="159"/>
      <c r="E85" s="159"/>
      <c r="F85" s="159"/>
      <c r="G85" s="105"/>
      <c r="H85" s="195"/>
      <c r="I85" s="104"/>
      <c r="J85" s="104"/>
      <c r="K85" s="104"/>
    </row>
    <row r="86" s="164" customFormat="true" ht="48.5" hidden="false" customHeight="true" outlineLevel="0" collapsed="false">
      <c r="A86" s="159" t="s">
        <v>315</v>
      </c>
      <c r="B86" s="159"/>
      <c r="C86" s="159"/>
      <c r="D86" s="159"/>
      <c r="E86" s="159"/>
      <c r="F86" s="159"/>
      <c r="G86" s="105"/>
      <c r="H86" s="195"/>
      <c r="I86" s="104"/>
      <c r="J86" s="104"/>
      <c r="K86" s="104"/>
    </row>
    <row r="87" s="164" customFormat="true" ht="64.15" hidden="false" customHeight="true" outlineLevel="0" collapsed="false">
      <c r="A87" s="159" t="s">
        <v>316</v>
      </c>
      <c r="B87" s="159"/>
      <c r="C87" s="159"/>
      <c r="D87" s="159"/>
      <c r="E87" s="159"/>
      <c r="F87" s="159"/>
      <c r="G87" s="105"/>
      <c r="H87" s="195"/>
      <c r="I87" s="104"/>
      <c r="J87" s="104"/>
      <c r="K87" s="104"/>
    </row>
    <row r="88" s="164" customFormat="true" ht="267.9" hidden="false" customHeight="true" outlineLevel="0" collapsed="false">
      <c r="A88" s="162" t="s">
        <v>317</v>
      </c>
      <c r="B88" s="162"/>
      <c r="C88" s="162"/>
      <c r="D88" s="162"/>
      <c r="E88" s="162"/>
      <c r="F88" s="162"/>
      <c r="G88" s="105"/>
      <c r="H88" s="195"/>
      <c r="I88" s="104"/>
      <c r="J88" s="104"/>
      <c r="K88" s="104"/>
    </row>
    <row r="89" s="164" customFormat="true" ht="48.5" hidden="false" customHeight="true" outlineLevel="0" collapsed="false">
      <c r="A89" s="159" t="s">
        <v>318</v>
      </c>
      <c r="B89" s="159"/>
      <c r="C89" s="159"/>
      <c r="D89" s="159"/>
      <c r="E89" s="159"/>
      <c r="F89" s="159"/>
      <c r="G89" s="105"/>
      <c r="H89" s="195"/>
      <c r="I89" s="104"/>
      <c r="J89" s="104"/>
      <c r="K89" s="104"/>
    </row>
    <row r="90" s="164" customFormat="true" ht="95.5" hidden="false" customHeight="true" outlineLevel="0" collapsed="false">
      <c r="A90" s="162" t="s">
        <v>319</v>
      </c>
      <c r="B90" s="162"/>
      <c r="C90" s="162"/>
      <c r="D90" s="162"/>
      <c r="E90" s="162"/>
      <c r="F90" s="162"/>
      <c r="G90" s="105"/>
      <c r="H90" s="195"/>
      <c r="I90" s="104"/>
      <c r="J90" s="104"/>
      <c r="K90" s="104"/>
    </row>
    <row r="91" s="164" customFormat="true" ht="32.8" hidden="false" customHeight="true" outlineLevel="0" collapsed="false">
      <c r="A91" s="159" t="s">
        <v>320</v>
      </c>
      <c r="B91" s="159"/>
      <c r="C91" s="159"/>
      <c r="D91" s="159"/>
      <c r="E91" s="159"/>
      <c r="F91" s="159"/>
      <c r="G91" s="105"/>
      <c r="H91" s="195"/>
      <c r="I91" s="104"/>
      <c r="J91" s="104"/>
      <c r="K91" s="104"/>
    </row>
    <row r="92" s="164" customFormat="true" ht="27.6" hidden="false" customHeight="true" outlineLevel="0" collapsed="false">
      <c r="A92" s="196"/>
      <c r="B92" s="196"/>
      <c r="C92" s="196"/>
      <c r="D92" s="196"/>
      <c r="E92" s="196"/>
      <c r="F92" s="197" t="s">
        <v>321</v>
      </c>
      <c r="G92" s="105"/>
      <c r="H92" s="195"/>
      <c r="I92" s="104"/>
      <c r="J92" s="104"/>
      <c r="K92" s="104"/>
    </row>
    <row r="93" s="164" customFormat="true" ht="17.35" hidden="false" customHeight="false" outlineLevel="0" collapsed="false">
      <c r="A93" s="169" t="s">
        <v>61</v>
      </c>
      <c r="B93" s="169" t="s">
        <v>62</v>
      </c>
      <c r="C93" s="169"/>
      <c r="D93" s="169" t="s">
        <v>63</v>
      </c>
      <c r="E93" s="169" t="s">
        <v>64</v>
      </c>
      <c r="F93" s="169" t="s">
        <v>65</v>
      </c>
      <c r="G93" s="105"/>
      <c r="H93" s="195"/>
      <c r="I93" s="104"/>
      <c r="J93" s="104"/>
      <c r="K93" s="104"/>
    </row>
    <row r="94" s="181" customFormat="true" ht="17.35" hidden="false" customHeight="false" outlineLevel="0" collapsed="false">
      <c r="A94" s="170" t="s">
        <v>66</v>
      </c>
      <c r="B94" s="177" t="s">
        <v>322</v>
      </c>
      <c r="C94" s="178"/>
      <c r="D94" s="179" t="n">
        <v>72588.26553</v>
      </c>
      <c r="E94" s="179" t="n">
        <v>1691.67947</v>
      </c>
      <c r="F94" s="173" t="n">
        <v>74279.945</v>
      </c>
      <c r="G94" s="105"/>
      <c r="H94" s="195"/>
      <c r="I94" s="167"/>
      <c r="J94" s="167"/>
      <c r="K94" s="167"/>
    </row>
    <row r="95" s="181" customFormat="true" ht="17.35" hidden="false" customHeight="false" outlineLevel="0" collapsed="false">
      <c r="A95" s="170"/>
      <c r="B95" s="177" t="s">
        <v>323</v>
      </c>
      <c r="C95" s="178"/>
      <c r="D95" s="179" t="n">
        <v>10269.9</v>
      </c>
      <c r="E95" s="179" t="n">
        <v>121.255</v>
      </c>
      <c r="F95" s="173" t="n">
        <v>10391.155</v>
      </c>
      <c r="G95" s="105"/>
      <c r="H95" s="195"/>
      <c r="I95" s="167"/>
      <c r="J95" s="167"/>
      <c r="K95" s="167"/>
    </row>
    <row r="96" customFormat="false" ht="18" hidden="false" customHeight="true" outlineLevel="0" collapsed="false">
      <c r="A96" s="170"/>
      <c r="B96" s="177" t="s">
        <v>324</v>
      </c>
      <c r="C96" s="178"/>
      <c r="D96" s="179" t="n">
        <v>495.2</v>
      </c>
      <c r="E96" s="179" t="n">
        <v>-37.666</v>
      </c>
      <c r="F96" s="173" t="n">
        <v>457.534</v>
      </c>
      <c r="H96" s="195"/>
      <c r="I96" s="185"/>
      <c r="J96" s="185"/>
      <c r="K96" s="167"/>
    </row>
    <row r="97" customFormat="false" ht="18" hidden="false" customHeight="true" outlineLevel="0" collapsed="false">
      <c r="A97" s="170"/>
      <c r="B97" s="177" t="s">
        <v>325</v>
      </c>
      <c r="C97" s="178"/>
      <c r="D97" s="179" t="n">
        <v>42.6</v>
      </c>
      <c r="E97" s="179" t="n">
        <v>-0.09615</v>
      </c>
      <c r="F97" s="173" t="n">
        <v>42.50385</v>
      </c>
      <c r="H97" s="195"/>
      <c r="I97" s="183"/>
      <c r="J97" s="183"/>
      <c r="K97" s="161"/>
    </row>
    <row r="98" customFormat="false" ht="18" hidden="false" customHeight="true" outlineLevel="0" collapsed="false">
      <c r="A98" s="170"/>
      <c r="B98" s="177" t="s">
        <v>326</v>
      </c>
      <c r="C98" s="178"/>
      <c r="D98" s="179" t="n">
        <v>743.9</v>
      </c>
      <c r="E98" s="179" t="n">
        <v>37.566</v>
      </c>
      <c r="F98" s="173" t="n">
        <v>781.466</v>
      </c>
      <c r="H98" s="195"/>
      <c r="I98" s="185"/>
      <c r="J98" s="185"/>
      <c r="K98" s="167"/>
    </row>
    <row r="99" customFormat="false" ht="18" hidden="false" customHeight="true" outlineLevel="0" collapsed="false">
      <c r="A99" s="170"/>
      <c r="B99" s="177" t="s">
        <v>327</v>
      </c>
      <c r="C99" s="178"/>
      <c r="D99" s="179" t="n">
        <v>30.5</v>
      </c>
      <c r="E99" s="179" t="n">
        <v>0.1</v>
      </c>
      <c r="F99" s="173" t="n">
        <v>30.6</v>
      </c>
      <c r="H99" s="195"/>
      <c r="I99" s="185"/>
      <c r="J99" s="185"/>
      <c r="K99" s="167"/>
    </row>
    <row r="100" customFormat="false" ht="18" hidden="false" customHeight="true" outlineLevel="0" collapsed="false">
      <c r="A100" s="170"/>
      <c r="B100" s="177" t="s">
        <v>328</v>
      </c>
      <c r="C100" s="178"/>
      <c r="D100" s="179" t="n">
        <v>59.4</v>
      </c>
      <c r="E100" s="179" t="n">
        <v>-59.4</v>
      </c>
      <c r="F100" s="173" t="n">
        <v>0</v>
      </c>
      <c r="H100" s="195"/>
      <c r="I100" s="185"/>
      <c r="J100" s="185"/>
      <c r="K100" s="167"/>
    </row>
    <row r="101" customFormat="false" ht="18" hidden="false" customHeight="true" outlineLevel="0" collapsed="false">
      <c r="A101" s="170"/>
      <c r="B101" s="177" t="s">
        <v>329</v>
      </c>
      <c r="C101" s="178"/>
      <c r="D101" s="179" t="n">
        <v>1</v>
      </c>
      <c r="E101" s="179" t="n">
        <v>59.49615</v>
      </c>
      <c r="F101" s="173" t="n">
        <v>60.49615</v>
      </c>
      <c r="H101" s="195"/>
      <c r="I101" s="185"/>
      <c r="J101" s="185"/>
      <c r="K101" s="167"/>
    </row>
    <row r="102" customFormat="false" ht="18" hidden="false" customHeight="true" outlineLevel="0" collapsed="false">
      <c r="A102" s="170"/>
      <c r="B102" s="177" t="s">
        <v>330</v>
      </c>
      <c r="C102" s="178"/>
      <c r="D102" s="179" t="n">
        <v>925</v>
      </c>
      <c r="E102" s="179" t="n">
        <v>-100</v>
      </c>
      <c r="F102" s="173" t="n">
        <v>825</v>
      </c>
      <c r="H102" s="195"/>
      <c r="I102" s="185"/>
      <c r="J102" s="185"/>
      <c r="K102" s="167"/>
    </row>
    <row r="103" customFormat="false" ht="18" hidden="false" customHeight="true" outlineLevel="0" collapsed="false">
      <c r="A103" s="170"/>
      <c r="B103" s="177" t="s">
        <v>331</v>
      </c>
      <c r="C103" s="178"/>
      <c r="D103" s="179" t="n">
        <v>1501.5</v>
      </c>
      <c r="E103" s="179" t="n">
        <v>-100</v>
      </c>
      <c r="F103" s="173" t="n">
        <v>1401.5</v>
      </c>
      <c r="H103" s="195"/>
      <c r="I103" s="185"/>
      <c r="J103" s="185"/>
      <c r="K103" s="167"/>
    </row>
    <row r="104" customFormat="false" ht="18" hidden="false" customHeight="true" outlineLevel="0" collapsed="false">
      <c r="A104" s="170"/>
      <c r="B104" s="177" t="s">
        <v>332</v>
      </c>
      <c r="C104" s="178"/>
      <c r="D104" s="179" t="n">
        <v>1404</v>
      </c>
      <c r="E104" s="179" t="n">
        <v>269</v>
      </c>
      <c r="F104" s="173" t="n">
        <v>1673</v>
      </c>
      <c r="H104" s="195"/>
      <c r="I104" s="185"/>
      <c r="J104" s="185"/>
      <c r="K104" s="167"/>
    </row>
    <row r="105" customFormat="false" ht="18" hidden="false" customHeight="true" outlineLevel="0" collapsed="false">
      <c r="A105" s="170"/>
      <c r="B105" s="177" t="s">
        <v>333</v>
      </c>
      <c r="C105" s="178"/>
      <c r="D105" s="179" t="n">
        <v>22365</v>
      </c>
      <c r="E105" s="179" t="n">
        <v>23108.43022</v>
      </c>
      <c r="F105" s="173" t="n">
        <v>45473.43022</v>
      </c>
      <c r="H105" s="195"/>
      <c r="I105" s="185"/>
      <c r="J105" s="185"/>
      <c r="K105" s="167"/>
    </row>
    <row r="106" customFormat="false" ht="18" hidden="false" customHeight="true" outlineLevel="0" collapsed="false">
      <c r="A106" s="170"/>
      <c r="B106" s="177" t="s">
        <v>334</v>
      </c>
      <c r="C106" s="178"/>
      <c r="D106" s="179" t="n">
        <v>26195.9</v>
      </c>
      <c r="E106" s="179" t="n">
        <v>-619.42193</v>
      </c>
      <c r="F106" s="173" t="n">
        <v>25576.47807</v>
      </c>
      <c r="H106" s="195"/>
      <c r="I106" s="185"/>
      <c r="J106" s="185"/>
      <c r="K106" s="167"/>
    </row>
    <row r="107" customFormat="false" ht="18" hidden="false" customHeight="true" outlineLevel="0" collapsed="false">
      <c r="A107" s="170"/>
      <c r="B107" s="177" t="s">
        <v>335</v>
      </c>
      <c r="C107" s="178"/>
      <c r="D107" s="179" t="n">
        <v>988.5</v>
      </c>
      <c r="E107" s="179" t="n">
        <v>63.3</v>
      </c>
      <c r="F107" s="173" t="n">
        <v>1051.8</v>
      </c>
      <c r="H107" s="195"/>
      <c r="I107" s="185"/>
      <c r="J107" s="185"/>
      <c r="K107" s="167"/>
    </row>
    <row r="108" customFormat="false" ht="18" hidden="false" customHeight="true" outlineLevel="0" collapsed="false">
      <c r="A108" s="170"/>
      <c r="B108" s="177" t="s">
        <v>336</v>
      </c>
      <c r="C108" s="178"/>
      <c r="D108" s="179" t="n">
        <v>204.1</v>
      </c>
      <c r="E108" s="179" t="n">
        <v>16</v>
      </c>
      <c r="F108" s="173" t="n">
        <v>220.1</v>
      </c>
      <c r="H108" s="195"/>
      <c r="I108" s="185"/>
      <c r="J108" s="185"/>
      <c r="K108" s="167"/>
    </row>
    <row r="109" customFormat="false" ht="18" hidden="false" customHeight="true" outlineLevel="0" collapsed="false">
      <c r="A109" s="170"/>
      <c r="B109" s="177" t="s">
        <v>337</v>
      </c>
      <c r="C109" s="178"/>
      <c r="D109" s="179" t="n">
        <v>30405</v>
      </c>
      <c r="E109" s="179" t="n">
        <v>2470.52193</v>
      </c>
      <c r="F109" s="173" t="n">
        <v>32875.52193</v>
      </c>
      <c r="H109" s="195"/>
      <c r="I109" s="183"/>
      <c r="J109" s="183"/>
      <c r="K109" s="161"/>
    </row>
    <row r="110" customFormat="false" ht="18" hidden="false" customHeight="true" outlineLevel="0" collapsed="false">
      <c r="A110" s="170"/>
      <c r="B110" s="177" t="s">
        <v>338</v>
      </c>
      <c r="C110" s="178"/>
      <c r="D110" s="179" t="n">
        <v>7955</v>
      </c>
      <c r="E110" s="179" t="n">
        <v>1083.7</v>
      </c>
      <c r="F110" s="173" t="n">
        <v>9038.7</v>
      </c>
      <c r="H110" s="195"/>
      <c r="I110" s="183"/>
      <c r="J110" s="183"/>
      <c r="K110" s="161"/>
    </row>
    <row r="111" customFormat="false" ht="18" hidden="false" customHeight="true" outlineLevel="0" collapsed="false">
      <c r="A111" s="170"/>
      <c r="B111" s="177" t="s">
        <v>339</v>
      </c>
      <c r="C111" s="178"/>
      <c r="D111" s="179" t="n">
        <v>482.5</v>
      </c>
      <c r="E111" s="179" t="n">
        <v>2.314</v>
      </c>
      <c r="F111" s="173" t="n">
        <v>484.814</v>
      </c>
      <c r="H111" s="195"/>
      <c r="I111" s="185"/>
      <c r="J111" s="185"/>
      <c r="K111" s="167"/>
    </row>
    <row r="112" customFormat="false" ht="18" hidden="false" customHeight="true" outlineLevel="0" collapsed="false">
      <c r="A112" s="170"/>
      <c r="B112" s="177" t="s">
        <v>340</v>
      </c>
      <c r="C112" s="178"/>
      <c r="D112" s="179" t="n">
        <v>6.7</v>
      </c>
      <c r="E112" s="179" t="n">
        <v>-2.314</v>
      </c>
      <c r="F112" s="173" t="n">
        <v>4.386</v>
      </c>
      <c r="H112" s="195"/>
      <c r="I112" s="185"/>
      <c r="J112" s="185"/>
      <c r="K112" s="167"/>
    </row>
    <row r="113" customFormat="false" ht="18" hidden="false" customHeight="true" outlineLevel="0" collapsed="false">
      <c r="A113" s="170"/>
      <c r="B113" s="177" t="s">
        <v>341</v>
      </c>
      <c r="C113" s="178"/>
      <c r="D113" s="179" t="n">
        <v>69</v>
      </c>
      <c r="E113" s="179" t="n">
        <v>-69</v>
      </c>
      <c r="F113" s="173" t="n">
        <v>0</v>
      </c>
      <c r="H113" s="195"/>
      <c r="I113" s="185"/>
      <c r="J113" s="185"/>
      <c r="K113" s="167"/>
    </row>
    <row r="114" customFormat="false" ht="18" hidden="false" customHeight="true" outlineLevel="0" collapsed="false">
      <c r="A114" s="170"/>
      <c r="B114" s="177" t="s">
        <v>342</v>
      </c>
      <c r="C114" s="178"/>
      <c r="D114" s="179" t="n">
        <v>6308.1</v>
      </c>
      <c r="E114" s="179" t="n">
        <v>-1867.1</v>
      </c>
      <c r="F114" s="173" t="n">
        <v>4441</v>
      </c>
      <c r="H114" s="195"/>
      <c r="I114" s="185"/>
      <c r="J114" s="185"/>
      <c r="K114" s="167"/>
    </row>
    <row r="115" customFormat="false" ht="18" hidden="false" customHeight="true" outlineLevel="0" collapsed="false">
      <c r="A115" s="170"/>
      <c r="B115" s="177" t="s">
        <v>343</v>
      </c>
      <c r="C115" s="178"/>
      <c r="D115" s="179" t="n">
        <v>0</v>
      </c>
      <c r="E115" s="179" t="n">
        <v>5352.1</v>
      </c>
      <c r="F115" s="173" t="n">
        <v>5352.1</v>
      </c>
      <c r="H115" s="195"/>
      <c r="I115" s="185"/>
      <c r="J115" s="185"/>
      <c r="K115" s="167"/>
    </row>
    <row r="116" customFormat="false" ht="18" hidden="false" customHeight="true" outlineLevel="0" collapsed="false">
      <c r="A116" s="198" t="s">
        <v>344</v>
      </c>
      <c r="B116" s="199" t="s">
        <v>345</v>
      </c>
      <c r="C116" s="178"/>
      <c r="D116" s="200" t="n">
        <v>63</v>
      </c>
      <c r="E116" s="179" t="n">
        <v>-5.5</v>
      </c>
      <c r="F116" s="173" t="n">
        <v>57.5</v>
      </c>
      <c r="H116" s="195"/>
      <c r="I116" s="185"/>
      <c r="J116" s="185"/>
      <c r="K116" s="167"/>
    </row>
    <row r="117" customFormat="false" ht="18" hidden="false" customHeight="true" outlineLevel="0" collapsed="false">
      <c r="A117" s="198"/>
      <c r="B117" s="199" t="s">
        <v>346</v>
      </c>
      <c r="C117" s="178"/>
      <c r="D117" s="200" t="n">
        <v>4399.3</v>
      </c>
      <c r="E117" s="179" t="n">
        <v>-3</v>
      </c>
      <c r="F117" s="173" t="n">
        <v>4396.3</v>
      </c>
      <c r="H117" s="195"/>
      <c r="I117" s="185"/>
      <c r="J117" s="185"/>
      <c r="K117" s="167"/>
    </row>
    <row r="118" customFormat="false" ht="18" hidden="false" customHeight="true" outlineLevel="0" collapsed="false">
      <c r="A118" s="198"/>
      <c r="B118" s="199" t="s">
        <v>347</v>
      </c>
      <c r="C118" s="178"/>
      <c r="D118" s="200" t="n">
        <v>0</v>
      </c>
      <c r="E118" s="179" t="n">
        <v>3</v>
      </c>
      <c r="F118" s="173" t="n">
        <v>3</v>
      </c>
      <c r="H118" s="195"/>
      <c r="I118" s="185"/>
      <c r="J118" s="185"/>
      <c r="K118" s="167"/>
    </row>
    <row r="119" customFormat="false" ht="18" hidden="false" customHeight="true" outlineLevel="0" collapsed="false">
      <c r="A119" s="198"/>
      <c r="B119" s="199" t="s">
        <v>348</v>
      </c>
      <c r="C119" s="178"/>
      <c r="D119" s="200" t="n">
        <v>31.2</v>
      </c>
      <c r="E119" s="179" t="n">
        <v>-7.5</v>
      </c>
      <c r="F119" s="173" t="n">
        <v>23.7</v>
      </c>
      <c r="H119" s="195"/>
      <c r="I119" s="185"/>
      <c r="J119" s="185"/>
      <c r="K119" s="167"/>
    </row>
    <row r="120" customFormat="false" ht="18" hidden="false" customHeight="true" outlineLevel="0" collapsed="false">
      <c r="A120" s="198"/>
      <c r="B120" s="199" t="s">
        <v>349</v>
      </c>
      <c r="C120" s="178"/>
      <c r="D120" s="200" t="n">
        <v>889.9</v>
      </c>
      <c r="E120" s="179" t="n">
        <v>6</v>
      </c>
      <c r="F120" s="173" t="n">
        <v>895.9</v>
      </c>
      <c r="H120" s="195"/>
      <c r="I120" s="185"/>
      <c r="J120" s="185"/>
      <c r="K120" s="167"/>
    </row>
    <row r="121" customFormat="false" ht="18" hidden="false" customHeight="true" outlineLevel="0" collapsed="false">
      <c r="A121" s="198"/>
      <c r="B121" s="199" t="s">
        <v>350</v>
      </c>
      <c r="C121" s="178"/>
      <c r="D121" s="200" t="n">
        <v>485</v>
      </c>
      <c r="E121" s="179" t="n">
        <v>1.5</v>
      </c>
      <c r="F121" s="173" t="n">
        <v>486.5</v>
      </c>
      <c r="H121" s="195"/>
      <c r="I121" s="185"/>
      <c r="J121" s="185"/>
      <c r="K121" s="167"/>
    </row>
    <row r="122" customFormat="false" ht="18" hidden="false" customHeight="true" outlineLevel="0" collapsed="false">
      <c r="A122" s="170" t="s">
        <v>116</v>
      </c>
      <c r="B122" s="199" t="s">
        <v>351</v>
      </c>
      <c r="C122" s="178"/>
      <c r="D122" s="200" t="n">
        <v>50</v>
      </c>
      <c r="E122" s="179" t="n">
        <v>58.5</v>
      </c>
      <c r="F122" s="173" t="n">
        <v>108.5</v>
      </c>
      <c r="H122" s="195"/>
      <c r="I122" s="183"/>
      <c r="J122" s="183"/>
      <c r="K122" s="161"/>
    </row>
    <row r="123" customFormat="false" ht="18" hidden="false" customHeight="true" outlineLevel="0" collapsed="false">
      <c r="A123" s="170"/>
      <c r="B123" s="199" t="s">
        <v>352</v>
      </c>
      <c r="C123" s="178"/>
      <c r="D123" s="200" t="n">
        <v>300</v>
      </c>
      <c r="E123" s="179" t="n">
        <v>882.5</v>
      </c>
      <c r="F123" s="173" t="n">
        <v>1182.5</v>
      </c>
      <c r="H123" s="195"/>
      <c r="I123" s="185"/>
      <c r="J123" s="185"/>
      <c r="K123" s="167"/>
    </row>
    <row r="124" customFormat="false" ht="18" hidden="false" customHeight="true" outlineLevel="0" collapsed="false">
      <c r="A124" s="170"/>
      <c r="B124" s="199" t="s">
        <v>353</v>
      </c>
      <c r="C124" s="178"/>
      <c r="D124" s="200" t="n">
        <v>2499.2</v>
      </c>
      <c r="E124" s="179" t="n">
        <v>-4.308</v>
      </c>
      <c r="F124" s="173" t="n">
        <v>2494.892</v>
      </c>
      <c r="H124" s="195"/>
      <c r="I124" s="185"/>
      <c r="J124" s="185"/>
      <c r="K124" s="167"/>
    </row>
    <row r="125" customFormat="false" ht="18" hidden="false" customHeight="true" outlineLevel="0" collapsed="false">
      <c r="A125" s="170"/>
      <c r="B125" s="177" t="s">
        <v>354</v>
      </c>
      <c r="C125" s="178"/>
      <c r="D125" s="179" t="n">
        <v>200</v>
      </c>
      <c r="E125" s="179" t="n">
        <v>-19.3875</v>
      </c>
      <c r="F125" s="173" t="n">
        <v>180.6125</v>
      </c>
      <c r="H125" s="195"/>
      <c r="I125" s="185"/>
      <c r="J125" s="185"/>
      <c r="K125" s="167"/>
    </row>
    <row r="126" customFormat="false" ht="18" hidden="false" customHeight="true" outlineLevel="0" collapsed="false">
      <c r="A126" s="170"/>
      <c r="B126" s="199" t="s">
        <v>355</v>
      </c>
      <c r="C126" s="178"/>
      <c r="D126" s="200" t="n">
        <v>14030.3</v>
      </c>
      <c r="E126" s="179" t="n">
        <v>-654.8</v>
      </c>
      <c r="F126" s="173" t="n">
        <v>13375.5</v>
      </c>
      <c r="H126" s="195"/>
      <c r="I126" s="185"/>
      <c r="J126" s="185"/>
      <c r="K126" s="167"/>
    </row>
    <row r="127" customFormat="false" ht="18" hidden="false" customHeight="true" outlineLevel="0" collapsed="false">
      <c r="A127" s="170"/>
      <c r="B127" s="199" t="s">
        <v>356</v>
      </c>
      <c r="C127" s="178"/>
      <c r="D127" s="200" t="n">
        <v>1023.1</v>
      </c>
      <c r="E127" s="179" t="n">
        <v>225</v>
      </c>
      <c r="F127" s="173" t="n">
        <v>1248.1</v>
      </c>
      <c r="H127" s="195"/>
      <c r="I127" s="185"/>
      <c r="J127" s="185"/>
      <c r="K127" s="167"/>
    </row>
    <row r="128" customFormat="false" ht="18" hidden="false" customHeight="true" outlineLevel="0" collapsed="false">
      <c r="A128" s="170"/>
      <c r="B128" s="199" t="s">
        <v>357</v>
      </c>
      <c r="C128" s="178"/>
      <c r="D128" s="200" t="n">
        <v>0</v>
      </c>
      <c r="E128" s="179" t="n">
        <v>2102</v>
      </c>
      <c r="F128" s="173" t="n">
        <v>2102</v>
      </c>
      <c r="H128" s="195"/>
      <c r="I128" s="185"/>
      <c r="J128" s="185"/>
      <c r="K128" s="167"/>
    </row>
    <row r="129" customFormat="false" ht="18" hidden="false" customHeight="true" outlineLevel="0" collapsed="false">
      <c r="A129" s="170"/>
      <c r="B129" s="199" t="s">
        <v>358</v>
      </c>
      <c r="C129" s="178"/>
      <c r="D129" s="200" t="n">
        <v>100</v>
      </c>
      <c r="E129" s="179" t="n">
        <v>-100</v>
      </c>
      <c r="F129" s="173" t="n">
        <v>0</v>
      </c>
      <c r="H129" s="195"/>
      <c r="I129" s="185"/>
      <c r="J129" s="185"/>
      <c r="K129" s="167"/>
    </row>
    <row r="130" customFormat="false" ht="18" hidden="false" customHeight="true" outlineLevel="0" collapsed="false">
      <c r="A130" s="170"/>
      <c r="B130" s="199" t="s">
        <v>359</v>
      </c>
      <c r="C130" s="178"/>
      <c r="D130" s="200" t="n">
        <v>2372.3</v>
      </c>
      <c r="E130" s="179" t="n">
        <v>1701.8</v>
      </c>
      <c r="F130" s="173" t="n">
        <v>4074.1</v>
      </c>
      <c r="H130" s="195"/>
      <c r="I130" s="185"/>
      <c r="J130" s="185"/>
      <c r="K130" s="167"/>
    </row>
    <row r="131" customFormat="false" ht="18" hidden="false" customHeight="true" outlineLevel="0" collapsed="false">
      <c r="A131" s="170"/>
      <c r="B131" s="199" t="s">
        <v>360</v>
      </c>
      <c r="C131" s="178"/>
      <c r="D131" s="200" t="n">
        <v>5352.1</v>
      </c>
      <c r="E131" s="179" t="n">
        <v>-5352.1</v>
      </c>
      <c r="F131" s="173" t="n">
        <v>0</v>
      </c>
      <c r="H131" s="195"/>
      <c r="I131" s="185"/>
      <c r="J131" s="185"/>
      <c r="K131" s="167"/>
    </row>
    <row r="132" customFormat="false" ht="18" hidden="false" customHeight="true" outlineLevel="0" collapsed="false">
      <c r="A132" s="170" t="s">
        <v>361</v>
      </c>
      <c r="B132" s="199" t="s">
        <v>362</v>
      </c>
      <c r="C132" s="178"/>
      <c r="D132" s="200" t="n">
        <v>1056.8</v>
      </c>
      <c r="E132" s="179" t="n">
        <v>-550.8</v>
      </c>
      <c r="F132" s="173" t="n">
        <v>506</v>
      </c>
      <c r="H132" s="195"/>
      <c r="I132" s="185"/>
      <c r="J132" s="185"/>
      <c r="K132" s="167"/>
    </row>
    <row r="133" customFormat="false" ht="18" hidden="false" customHeight="true" outlineLevel="0" collapsed="false">
      <c r="A133" s="170" t="s">
        <v>69</v>
      </c>
      <c r="B133" s="177" t="s">
        <v>363</v>
      </c>
      <c r="C133" s="178"/>
      <c r="D133" s="179" t="n">
        <v>429.4</v>
      </c>
      <c r="E133" s="179" t="n">
        <v>5.6</v>
      </c>
      <c r="F133" s="173" t="n">
        <v>435</v>
      </c>
      <c r="H133" s="195"/>
      <c r="I133" s="185"/>
      <c r="J133" s="185"/>
      <c r="K133" s="167"/>
    </row>
    <row r="134" customFormat="false" ht="18" hidden="false" customHeight="true" outlineLevel="0" collapsed="false">
      <c r="A134" s="170"/>
      <c r="B134" s="177" t="s">
        <v>364</v>
      </c>
      <c r="C134" s="178"/>
      <c r="D134" s="179" t="n">
        <v>2390.1</v>
      </c>
      <c r="E134" s="179" t="n">
        <v>96.5</v>
      </c>
      <c r="F134" s="173" t="n">
        <v>2486.6</v>
      </c>
      <c r="H134" s="195"/>
      <c r="I134" s="183"/>
      <c r="J134" s="183"/>
      <c r="K134" s="161"/>
    </row>
    <row r="135" customFormat="false" ht="18" hidden="false" customHeight="true" outlineLevel="0" collapsed="false">
      <c r="A135" s="170"/>
      <c r="B135" s="177" t="s">
        <v>365</v>
      </c>
      <c r="C135" s="178"/>
      <c r="D135" s="179" t="n">
        <v>2486.6</v>
      </c>
      <c r="E135" s="179" t="n">
        <v>-20</v>
      </c>
      <c r="F135" s="173" t="n">
        <v>2466.6</v>
      </c>
      <c r="H135" s="195"/>
      <c r="I135" s="183"/>
      <c r="J135" s="183"/>
      <c r="K135" s="161"/>
    </row>
    <row r="136" customFormat="false" ht="18" hidden="false" customHeight="true" outlineLevel="0" collapsed="false">
      <c r="A136" s="170"/>
      <c r="B136" s="177" t="s">
        <v>366</v>
      </c>
      <c r="C136" s="178"/>
      <c r="D136" s="179" t="n">
        <v>5918.4</v>
      </c>
      <c r="E136" s="179" t="n">
        <v>-4</v>
      </c>
      <c r="F136" s="173" t="n">
        <v>5914.4</v>
      </c>
      <c r="H136" s="195"/>
      <c r="I136" s="183"/>
      <c r="J136" s="183"/>
      <c r="K136" s="161"/>
    </row>
    <row r="137" customFormat="false" ht="18" hidden="false" customHeight="true" outlineLevel="0" collapsed="false">
      <c r="A137" s="170"/>
      <c r="B137" s="177" t="s">
        <v>367</v>
      </c>
      <c r="C137" s="178"/>
      <c r="D137" s="179" t="n">
        <v>43063</v>
      </c>
      <c r="E137" s="179" t="n">
        <v>1023.4</v>
      </c>
      <c r="F137" s="173" t="n">
        <v>44086.4</v>
      </c>
      <c r="H137" s="195"/>
      <c r="I137" s="183"/>
      <c r="J137" s="183"/>
      <c r="K137" s="161"/>
    </row>
    <row r="138" customFormat="false" ht="18" hidden="false" customHeight="true" outlineLevel="0" collapsed="false">
      <c r="A138" s="170"/>
      <c r="B138" s="177" t="s">
        <v>368</v>
      </c>
      <c r="C138" s="178"/>
      <c r="D138" s="179" t="n">
        <v>8005</v>
      </c>
      <c r="E138" s="179" t="n">
        <v>793</v>
      </c>
      <c r="F138" s="173" t="n">
        <v>8798</v>
      </c>
      <c r="H138" s="195"/>
      <c r="I138" s="183"/>
      <c r="J138" s="183"/>
      <c r="K138" s="161"/>
    </row>
    <row r="139" customFormat="false" ht="18" hidden="false" customHeight="true" outlineLevel="0" collapsed="false">
      <c r="A139" s="170"/>
      <c r="B139" s="177" t="s">
        <v>369</v>
      </c>
      <c r="C139" s="178"/>
      <c r="D139" s="179" t="n">
        <v>247603.3</v>
      </c>
      <c r="E139" s="179" t="n">
        <v>8994.9403</v>
      </c>
      <c r="F139" s="173" t="n">
        <v>256598.2403</v>
      </c>
      <c r="H139" s="195"/>
      <c r="I139" s="185"/>
      <c r="J139" s="185"/>
      <c r="K139" s="167"/>
    </row>
    <row r="140" customFormat="false" ht="18" hidden="false" customHeight="true" outlineLevel="0" collapsed="false">
      <c r="A140" s="170"/>
      <c r="B140" s="177" t="s">
        <v>366</v>
      </c>
      <c r="C140" s="178"/>
      <c r="D140" s="179" t="n">
        <v>5992</v>
      </c>
      <c r="E140" s="179" t="n">
        <v>-73.6</v>
      </c>
      <c r="F140" s="173" t="n">
        <v>5918.4</v>
      </c>
      <c r="H140" s="195"/>
      <c r="I140" s="185"/>
      <c r="J140" s="185"/>
      <c r="K140" s="167"/>
    </row>
    <row r="141" customFormat="false" ht="18" hidden="false" customHeight="true" outlineLevel="0" collapsed="false">
      <c r="A141" s="170"/>
      <c r="B141" s="177" t="s">
        <v>370</v>
      </c>
      <c r="C141" s="178"/>
      <c r="D141" s="179" t="n">
        <v>2655.2</v>
      </c>
      <c r="E141" s="179" t="n">
        <v>20.3</v>
      </c>
      <c r="F141" s="173" t="n">
        <v>2675.5</v>
      </c>
      <c r="H141" s="195"/>
      <c r="I141" s="185"/>
      <c r="J141" s="185"/>
      <c r="K141" s="167"/>
    </row>
    <row r="142" customFormat="false" ht="18" hidden="false" customHeight="true" outlineLevel="0" collapsed="false">
      <c r="A142" s="170"/>
      <c r="B142" s="177" t="s">
        <v>371</v>
      </c>
      <c r="C142" s="178"/>
      <c r="D142" s="179" t="n">
        <v>113120.664</v>
      </c>
      <c r="E142" s="179" t="n">
        <v>-1896.25519</v>
      </c>
      <c r="F142" s="173" t="n">
        <v>111224.40881</v>
      </c>
      <c r="H142" s="195"/>
      <c r="I142" s="185"/>
      <c r="J142" s="185"/>
      <c r="K142" s="167"/>
    </row>
    <row r="143" customFormat="false" ht="18" hidden="false" customHeight="true" outlineLevel="0" collapsed="false">
      <c r="A143" s="170" t="s">
        <v>69</v>
      </c>
      <c r="B143" s="177" t="s">
        <v>372</v>
      </c>
      <c r="C143" s="178"/>
      <c r="D143" s="179" t="n">
        <v>0</v>
      </c>
      <c r="E143" s="179" t="n">
        <v>81.1</v>
      </c>
      <c r="F143" s="173" t="n">
        <v>81.1</v>
      </c>
      <c r="H143" s="195"/>
      <c r="I143" s="185"/>
      <c r="J143" s="185"/>
      <c r="K143" s="167"/>
    </row>
    <row r="144" customFormat="false" ht="18" hidden="false" customHeight="true" outlineLevel="0" collapsed="false">
      <c r="A144" s="170" t="s">
        <v>69</v>
      </c>
      <c r="B144" s="177" t="s">
        <v>373</v>
      </c>
      <c r="C144" s="178"/>
      <c r="D144" s="179" t="n">
        <v>67</v>
      </c>
      <c r="E144" s="179" t="n">
        <v>158.6</v>
      </c>
      <c r="F144" s="173" t="n">
        <v>225.6</v>
      </c>
      <c r="H144" s="195"/>
      <c r="I144" s="185"/>
      <c r="J144" s="185"/>
      <c r="K144" s="167"/>
    </row>
    <row r="145" customFormat="false" ht="18" hidden="false" customHeight="true" outlineLevel="0" collapsed="false">
      <c r="A145" s="170"/>
      <c r="B145" s="177" t="s">
        <v>374</v>
      </c>
      <c r="C145" s="178"/>
      <c r="D145" s="179" t="n">
        <v>36</v>
      </c>
      <c r="E145" s="179" t="n">
        <v>-36</v>
      </c>
      <c r="F145" s="173" t="n">
        <v>0</v>
      </c>
      <c r="H145" s="195"/>
      <c r="I145" s="185"/>
      <c r="J145" s="185"/>
      <c r="K145" s="167"/>
    </row>
    <row r="146" customFormat="false" ht="18" hidden="false" customHeight="true" outlineLevel="0" collapsed="false">
      <c r="A146" s="170"/>
      <c r="B146" s="177" t="s">
        <v>375</v>
      </c>
      <c r="C146" s="178"/>
      <c r="D146" s="179" t="n">
        <v>6058.5</v>
      </c>
      <c r="E146" s="179" t="n">
        <v>340.35</v>
      </c>
      <c r="F146" s="173" t="n">
        <v>6398.85</v>
      </c>
      <c r="H146" s="195"/>
      <c r="I146" s="185"/>
      <c r="J146" s="185"/>
      <c r="K146" s="167"/>
    </row>
    <row r="147" customFormat="false" ht="18" hidden="false" customHeight="true" outlineLevel="0" collapsed="false">
      <c r="A147" s="170"/>
      <c r="B147" s="177" t="s">
        <v>287</v>
      </c>
      <c r="C147" s="178"/>
      <c r="D147" s="179" t="n">
        <v>10.6</v>
      </c>
      <c r="E147" s="179" t="n">
        <v>-508.14015</v>
      </c>
      <c r="F147" s="173" t="n">
        <v>-497.54015</v>
      </c>
      <c r="H147" s="195"/>
      <c r="I147" s="185"/>
      <c r="J147" s="185"/>
      <c r="K147" s="167"/>
    </row>
    <row r="148" customFormat="false" ht="17.25" hidden="false" customHeight="true" outlineLevel="0" collapsed="false">
      <c r="A148" s="170"/>
      <c r="B148" s="177" t="s">
        <v>376</v>
      </c>
      <c r="C148" s="178"/>
      <c r="D148" s="179" t="n">
        <v>20</v>
      </c>
      <c r="E148" s="179" t="n">
        <v>4</v>
      </c>
      <c r="F148" s="173" t="n">
        <v>24</v>
      </c>
      <c r="H148" s="186"/>
      <c r="I148" s="185"/>
      <c r="J148" s="185"/>
      <c r="K148" s="167"/>
    </row>
    <row r="149" customFormat="false" ht="17.35" hidden="false" customHeight="false" outlineLevel="0" collapsed="false">
      <c r="A149" s="170"/>
      <c r="B149" s="177" t="s">
        <v>377</v>
      </c>
      <c r="C149" s="178"/>
      <c r="D149" s="179" t="n">
        <v>1021.2</v>
      </c>
      <c r="E149" s="179" t="n">
        <v>-4</v>
      </c>
      <c r="F149" s="173" t="n">
        <v>1017.2</v>
      </c>
      <c r="I149" s="185"/>
      <c r="J149" s="185"/>
      <c r="K149" s="167"/>
    </row>
    <row r="150" customFormat="false" ht="17.35" hidden="false" customHeight="false" outlineLevel="0" collapsed="false">
      <c r="A150" s="170"/>
      <c r="B150" s="177" t="s">
        <v>378</v>
      </c>
      <c r="C150" s="178"/>
      <c r="D150" s="179" t="n">
        <v>185823.65152</v>
      </c>
      <c r="E150" s="179" t="n">
        <v>274.46507</v>
      </c>
      <c r="F150" s="173" t="n">
        <v>186098.11659</v>
      </c>
      <c r="I150" s="183"/>
      <c r="J150" s="183"/>
      <c r="K150" s="161"/>
    </row>
    <row r="151" customFormat="false" ht="17.35" hidden="false" customHeight="false" outlineLevel="0" collapsed="false">
      <c r="A151" s="170"/>
      <c r="B151" s="201" t="s">
        <v>379</v>
      </c>
      <c r="C151" s="178"/>
      <c r="D151" s="179" t="n">
        <v>17135.6</v>
      </c>
      <c r="E151" s="179" t="n">
        <v>-2550.4656</v>
      </c>
      <c r="F151" s="173" t="n">
        <v>14585.1344</v>
      </c>
      <c r="I151" s="183"/>
      <c r="J151" s="183"/>
      <c r="K151" s="161"/>
    </row>
    <row r="152" customFormat="false" ht="17.35" hidden="false" customHeight="false" outlineLevel="0" collapsed="false">
      <c r="A152" s="170"/>
      <c r="B152" s="177" t="s">
        <v>380</v>
      </c>
      <c r="C152" s="178"/>
      <c r="D152" s="179" t="n">
        <v>1630.5</v>
      </c>
      <c r="E152" s="179" t="n">
        <v>-1487.57802</v>
      </c>
      <c r="F152" s="173" t="n">
        <v>142.92198</v>
      </c>
      <c r="I152" s="183"/>
      <c r="J152" s="183"/>
      <c r="K152" s="161"/>
    </row>
    <row r="153" customFormat="false" ht="17.35" hidden="false" customHeight="false" outlineLevel="0" collapsed="false">
      <c r="A153" s="170"/>
      <c r="B153" s="177" t="s">
        <v>381</v>
      </c>
      <c r="C153" s="178"/>
      <c r="D153" s="179" t="n">
        <v>2629.1</v>
      </c>
      <c r="E153" s="179" t="n">
        <v>229.28306</v>
      </c>
      <c r="F153" s="173" t="n">
        <v>2858.38306</v>
      </c>
      <c r="I153" s="185"/>
      <c r="J153" s="185"/>
      <c r="K153" s="167"/>
    </row>
    <row r="154" customFormat="false" ht="17.35" hidden="false" customHeight="false" outlineLevel="0" collapsed="false">
      <c r="A154" s="170"/>
      <c r="B154" s="177" t="s">
        <v>382</v>
      </c>
      <c r="C154" s="178"/>
      <c r="D154" s="179" t="n">
        <v>11835.7</v>
      </c>
      <c r="E154" s="179" t="n">
        <v>455.79305</v>
      </c>
      <c r="F154" s="173" t="n">
        <v>12291.49305</v>
      </c>
      <c r="I154" s="185"/>
      <c r="J154" s="185"/>
      <c r="K154" s="167"/>
    </row>
    <row r="155" customFormat="false" ht="17.35" hidden="false" customHeight="false" outlineLevel="0" collapsed="false">
      <c r="A155" s="170"/>
      <c r="B155" s="177" t="s">
        <v>383</v>
      </c>
      <c r="C155" s="178"/>
      <c r="D155" s="179" t="n">
        <v>663.2</v>
      </c>
      <c r="E155" s="179" t="n">
        <v>139.2</v>
      </c>
      <c r="F155" s="173" t="n">
        <v>802.4</v>
      </c>
      <c r="I155" s="185"/>
      <c r="J155" s="185"/>
      <c r="K155" s="167"/>
    </row>
    <row r="156" customFormat="false" ht="17.35" hidden="false" customHeight="false" outlineLevel="0" collapsed="false">
      <c r="A156" s="170"/>
      <c r="B156" s="177" t="s">
        <v>384</v>
      </c>
      <c r="C156" s="178"/>
      <c r="D156" s="179" t="n">
        <v>100</v>
      </c>
      <c r="E156" s="179" t="n">
        <v>100</v>
      </c>
      <c r="F156" s="173" t="n">
        <v>200</v>
      </c>
      <c r="I156" s="185"/>
      <c r="J156" s="185"/>
      <c r="K156" s="167"/>
    </row>
    <row r="157" customFormat="false" ht="17.35" hidden="false" customHeight="false" outlineLevel="0" collapsed="false">
      <c r="A157" s="170"/>
      <c r="B157" s="177" t="s">
        <v>385</v>
      </c>
      <c r="C157" s="178"/>
      <c r="D157" s="179" t="n">
        <v>369.8</v>
      </c>
      <c r="E157" s="179" t="n">
        <v>-109.5</v>
      </c>
      <c r="F157" s="173" t="n">
        <v>260.3</v>
      </c>
      <c r="I157" s="185"/>
      <c r="J157" s="185"/>
      <c r="K157" s="167"/>
    </row>
    <row r="158" customFormat="false" ht="17.35" hidden="false" customHeight="false" outlineLevel="0" collapsed="false">
      <c r="A158" s="170"/>
      <c r="B158" s="177" t="s">
        <v>386</v>
      </c>
      <c r="C158" s="178"/>
      <c r="D158" s="179" t="n">
        <v>109.8</v>
      </c>
      <c r="E158" s="179" t="n">
        <v>-4.00725</v>
      </c>
      <c r="F158" s="173" t="n">
        <v>105.79275</v>
      </c>
      <c r="I158" s="185"/>
      <c r="J158" s="185"/>
      <c r="K158" s="167"/>
    </row>
    <row r="159" customFormat="false" ht="17.35" hidden="false" customHeight="false" outlineLevel="0" collapsed="false">
      <c r="A159" s="170"/>
      <c r="B159" s="177" t="s">
        <v>387</v>
      </c>
      <c r="C159" s="178"/>
      <c r="D159" s="179" t="n">
        <v>4341.4</v>
      </c>
      <c r="E159" s="179" t="n">
        <v>4.00725</v>
      </c>
      <c r="F159" s="173" t="n">
        <v>4345.40725</v>
      </c>
      <c r="I159" s="185"/>
      <c r="J159" s="185"/>
      <c r="K159" s="167"/>
    </row>
    <row r="160" customFormat="false" ht="17.35" hidden="false" customHeight="false" outlineLevel="0" collapsed="false">
      <c r="A160" s="170"/>
      <c r="B160" s="177" t="s">
        <v>388</v>
      </c>
      <c r="C160" s="178"/>
      <c r="D160" s="179" t="n">
        <v>38964</v>
      </c>
      <c r="E160" s="179" t="n">
        <v>7.09999999999999</v>
      </c>
      <c r="F160" s="173" t="n">
        <v>38971.1</v>
      </c>
      <c r="I160" s="183"/>
      <c r="J160" s="183"/>
      <c r="K160" s="161"/>
    </row>
    <row r="161" customFormat="false" ht="17.35" hidden="false" customHeight="false" outlineLevel="0" collapsed="false">
      <c r="A161" s="170"/>
      <c r="B161" s="177" t="s">
        <v>389</v>
      </c>
      <c r="C161" s="178"/>
      <c r="D161" s="179" t="n">
        <v>670.2</v>
      </c>
      <c r="E161" s="179" t="n">
        <v>-81.1</v>
      </c>
      <c r="F161" s="173" t="n">
        <v>589.1</v>
      </c>
      <c r="I161" s="185"/>
      <c r="J161" s="185"/>
      <c r="K161" s="167"/>
    </row>
    <row r="162" customFormat="false" ht="17.35" hidden="false" customHeight="false" outlineLevel="0" collapsed="false">
      <c r="A162" s="170"/>
      <c r="B162" s="177" t="s">
        <v>390</v>
      </c>
      <c r="C162" s="178"/>
      <c r="D162" s="179" t="n">
        <v>31440.8</v>
      </c>
      <c r="E162" s="179" t="n">
        <v>-8</v>
      </c>
      <c r="F162" s="173" t="n">
        <v>31432.8</v>
      </c>
      <c r="I162" s="183"/>
      <c r="J162" s="183"/>
      <c r="K162" s="161"/>
    </row>
    <row r="163" customFormat="false" ht="17.35" hidden="false" customHeight="false" outlineLevel="0" collapsed="false">
      <c r="A163" s="170" t="s">
        <v>118</v>
      </c>
      <c r="B163" s="177" t="s">
        <v>391</v>
      </c>
      <c r="C163" s="178"/>
      <c r="D163" s="179" t="n">
        <v>63418.3</v>
      </c>
      <c r="E163" s="179" t="n">
        <v>194</v>
      </c>
      <c r="F163" s="173" t="n">
        <v>63612.3</v>
      </c>
      <c r="I163" s="185"/>
      <c r="J163" s="185"/>
      <c r="K163" s="167"/>
    </row>
    <row r="164" customFormat="false" ht="17.35" hidden="false" customHeight="false" outlineLevel="0" collapsed="false">
      <c r="A164" s="170"/>
      <c r="B164" s="177" t="s">
        <v>392</v>
      </c>
      <c r="C164" s="178"/>
      <c r="D164" s="179" t="n">
        <v>94078.7</v>
      </c>
      <c r="E164" s="179" t="n">
        <v>2489.2</v>
      </c>
      <c r="F164" s="173" t="n">
        <v>96567.9</v>
      </c>
      <c r="I164" s="185"/>
      <c r="J164" s="185"/>
      <c r="K164" s="167"/>
    </row>
    <row r="165" customFormat="false" ht="17.35" hidden="false" customHeight="false" outlineLevel="0" collapsed="false">
      <c r="A165" s="170"/>
      <c r="B165" s="177" t="s">
        <v>393</v>
      </c>
      <c r="C165" s="178"/>
      <c r="D165" s="179" t="n">
        <v>8162.9</v>
      </c>
      <c r="E165" s="179" t="n">
        <v>248</v>
      </c>
      <c r="F165" s="173" t="n">
        <v>8410.9</v>
      </c>
      <c r="I165" s="185"/>
      <c r="J165" s="185"/>
      <c r="K165" s="167"/>
    </row>
    <row r="166" customFormat="false" ht="17.35" hidden="false" customHeight="false" outlineLevel="0" collapsed="false">
      <c r="A166" s="170"/>
      <c r="B166" s="177" t="s">
        <v>394</v>
      </c>
      <c r="C166" s="178"/>
      <c r="D166" s="179" t="n">
        <v>29220.8</v>
      </c>
      <c r="E166" s="179" t="n">
        <v>303.3</v>
      </c>
      <c r="F166" s="173" t="n">
        <v>29524.1</v>
      </c>
      <c r="I166" s="185"/>
      <c r="J166" s="185"/>
      <c r="K166" s="167"/>
    </row>
    <row r="167" customFormat="false" ht="17.35" hidden="false" customHeight="false" outlineLevel="0" collapsed="false">
      <c r="A167" s="170"/>
      <c r="B167" s="177" t="s">
        <v>395</v>
      </c>
      <c r="C167" s="178"/>
      <c r="D167" s="179" t="n">
        <v>100</v>
      </c>
      <c r="E167" s="179" t="n">
        <v>-15</v>
      </c>
      <c r="F167" s="173" t="n">
        <v>85</v>
      </c>
      <c r="I167" s="185"/>
      <c r="J167" s="185"/>
      <c r="K167" s="167"/>
    </row>
    <row r="168" customFormat="false" ht="17.35" hidden="false" customHeight="false" outlineLevel="0" collapsed="false">
      <c r="A168" s="170"/>
      <c r="B168" s="177" t="s">
        <v>396</v>
      </c>
      <c r="C168" s="178"/>
      <c r="D168" s="179" t="n">
        <v>1456.8</v>
      </c>
      <c r="E168" s="179" t="n">
        <v>-114.9</v>
      </c>
      <c r="F168" s="173" t="n">
        <v>1341.9</v>
      </c>
      <c r="I168" s="185"/>
      <c r="J168" s="185"/>
      <c r="K168" s="167"/>
    </row>
    <row r="169" customFormat="false" ht="17.35" hidden="false" customHeight="false" outlineLevel="0" collapsed="false">
      <c r="A169" s="170"/>
      <c r="B169" s="177" t="s">
        <v>397</v>
      </c>
      <c r="C169" s="178"/>
      <c r="D169" s="179" t="n">
        <v>18</v>
      </c>
      <c r="E169" s="179" t="n">
        <v>-15</v>
      </c>
      <c r="F169" s="173" t="n">
        <v>3</v>
      </c>
      <c r="I169" s="185"/>
      <c r="J169" s="185"/>
      <c r="K169" s="167"/>
    </row>
    <row r="170" customFormat="false" ht="17.35" hidden="false" customHeight="false" outlineLevel="0" collapsed="false">
      <c r="A170" s="170"/>
      <c r="B170" s="177" t="s">
        <v>398</v>
      </c>
      <c r="C170" s="178"/>
      <c r="D170" s="179" t="n">
        <v>26441.7</v>
      </c>
      <c r="E170" s="179" t="n">
        <v>-15.1</v>
      </c>
      <c r="F170" s="173" t="n">
        <v>26426.6</v>
      </c>
      <c r="I170" s="185"/>
      <c r="J170" s="185"/>
      <c r="K170" s="167"/>
    </row>
    <row r="171" customFormat="false" ht="17.35" hidden="false" customHeight="false" outlineLevel="0" collapsed="false">
      <c r="A171" s="170"/>
      <c r="B171" s="177" t="s">
        <v>399</v>
      </c>
      <c r="C171" s="178"/>
      <c r="D171" s="179" t="n">
        <v>2212.9</v>
      </c>
      <c r="E171" s="179" t="n">
        <v>-2.4</v>
      </c>
      <c r="F171" s="173" t="n">
        <v>2210.5</v>
      </c>
      <c r="I171" s="185"/>
      <c r="J171" s="185"/>
      <c r="K171" s="167"/>
    </row>
    <row r="172" customFormat="false" ht="17.35" hidden="false" customHeight="false" outlineLevel="0" collapsed="false">
      <c r="A172" s="170" t="s">
        <v>73</v>
      </c>
      <c r="B172" s="199" t="s">
        <v>400</v>
      </c>
      <c r="C172" s="178"/>
      <c r="D172" s="200" t="n">
        <v>242</v>
      </c>
      <c r="E172" s="179" t="n">
        <v>5.5</v>
      </c>
      <c r="F172" s="173" t="n">
        <v>247.5</v>
      </c>
      <c r="I172" s="183"/>
      <c r="J172" s="183"/>
      <c r="K172" s="161"/>
    </row>
    <row r="173" customFormat="false" ht="17.35" hidden="false" customHeight="false" outlineLevel="0" collapsed="false">
      <c r="A173" s="170"/>
      <c r="B173" s="177" t="s">
        <v>401</v>
      </c>
      <c r="C173" s="178"/>
      <c r="D173" s="179" t="n">
        <v>8278</v>
      </c>
      <c r="E173" s="179" t="n">
        <v>63</v>
      </c>
      <c r="F173" s="173" t="n">
        <v>8341</v>
      </c>
      <c r="I173" s="185"/>
      <c r="J173" s="185"/>
      <c r="K173" s="167"/>
    </row>
    <row r="174" customFormat="false" ht="17.35" hidden="false" customHeight="false" outlineLevel="0" collapsed="false">
      <c r="A174" s="170" t="s">
        <v>122</v>
      </c>
      <c r="B174" s="177" t="s">
        <v>402</v>
      </c>
      <c r="C174" s="178"/>
      <c r="D174" s="179" t="n">
        <v>78532.4</v>
      </c>
      <c r="E174" s="179" t="n">
        <v>-855.987</v>
      </c>
      <c r="F174" s="173" t="n">
        <v>77676.413</v>
      </c>
      <c r="I174" s="185"/>
      <c r="J174" s="185"/>
      <c r="K174" s="167"/>
    </row>
    <row r="175" customFormat="false" ht="17.35" hidden="false" customHeight="false" outlineLevel="0" collapsed="false">
      <c r="A175" s="170"/>
      <c r="B175" s="177" t="s">
        <v>403</v>
      </c>
      <c r="C175" s="178"/>
      <c r="D175" s="179" t="n">
        <v>33981.2</v>
      </c>
      <c r="E175" s="179" t="n">
        <v>38</v>
      </c>
      <c r="F175" s="173" t="n">
        <v>34019.2</v>
      </c>
      <c r="I175" s="185"/>
      <c r="J175" s="185"/>
      <c r="K175" s="167"/>
    </row>
    <row r="176" customFormat="false" ht="17.35" hidden="false" customHeight="false" outlineLevel="0" collapsed="false">
      <c r="A176" s="170"/>
      <c r="B176" s="201" t="s">
        <v>404</v>
      </c>
      <c r="C176" s="178"/>
      <c r="D176" s="179" t="n">
        <v>9657.4</v>
      </c>
      <c r="E176" s="179" t="n">
        <v>2753.5</v>
      </c>
      <c r="F176" s="173" t="n">
        <v>12410.9</v>
      </c>
      <c r="I176" s="185"/>
      <c r="J176" s="185"/>
      <c r="K176" s="167"/>
    </row>
    <row r="177" customFormat="false" ht="17.35" hidden="false" customHeight="false" outlineLevel="0" collapsed="false">
      <c r="A177" s="170"/>
      <c r="B177" s="201" t="s">
        <v>405</v>
      </c>
      <c r="C177" s="178"/>
      <c r="D177" s="200" t="n">
        <v>14630.4</v>
      </c>
      <c r="E177" s="179" t="n">
        <v>1386</v>
      </c>
      <c r="F177" s="173" t="n">
        <v>16016.4</v>
      </c>
      <c r="I177" s="185"/>
      <c r="J177" s="185"/>
      <c r="K177" s="167"/>
    </row>
    <row r="178" customFormat="false" ht="17.35" hidden="false" customHeight="false" outlineLevel="0" collapsed="false">
      <c r="A178" s="170"/>
      <c r="B178" s="201" t="s">
        <v>406</v>
      </c>
      <c r="C178" s="178"/>
      <c r="D178" s="200" t="n">
        <v>722.6</v>
      </c>
      <c r="E178" s="179" t="n">
        <v>-42.3</v>
      </c>
      <c r="F178" s="173" t="n">
        <v>680.3</v>
      </c>
      <c r="I178" s="185"/>
      <c r="J178" s="185"/>
      <c r="K178" s="167"/>
    </row>
    <row r="179" customFormat="false" ht="17.35" hidden="false" customHeight="false" outlineLevel="0" collapsed="false">
      <c r="A179" s="170"/>
      <c r="B179" s="177" t="s">
        <v>407</v>
      </c>
      <c r="C179" s="178"/>
      <c r="D179" s="179" t="n">
        <v>0</v>
      </c>
      <c r="E179" s="179" t="n">
        <v>14123.3</v>
      </c>
      <c r="F179" s="173" t="n">
        <v>14123.3</v>
      </c>
      <c r="I179" s="183"/>
      <c r="J179" s="183"/>
      <c r="K179" s="161"/>
    </row>
    <row r="180" customFormat="false" ht="17.35" hidden="false" customHeight="false" outlineLevel="0" collapsed="false">
      <c r="A180" s="170"/>
      <c r="B180" s="177" t="s">
        <v>408</v>
      </c>
      <c r="C180" s="178"/>
      <c r="D180" s="179" t="n">
        <v>15883.9</v>
      </c>
      <c r="E180" s="179" t="n">
        <v>-14123.3</v>
      </c>
      <c r="F180" s="173" t="n">
        <v>1760.6</v>
      </c>
      <c r="I180" s="185"/>
      <c r="J180" s="185"/>
      <c r="K180" s="167"/>
    </row>
    <row r="181" customFormat="false" ht="17.35" hidden="false" customHeight="false" outlineLevel="0" collapsed="false">
      <c r="A181" s="170"/>
      <c r="B181" s="177" t="s">
        <v>409</v>
      </c>
      <c r="C181" s="178"/>
      <c r="D181" s="179" t="n">
        <v>0</v>
      </c>
      <c r="E181" s="179" t="n">
        <v>32.3</v>
      </c>
      <c r="F181" s="173" t="n">
        <v>32.3</v>
      </c>
      <c r="I181" s="185"/>
      <c r="J181" s="185"/>
      <c r="K181" s="167"/>
    </row>
    <row r="182" customFormat="false" ht="17.35" hidden="false" customHeight="false" outlineLevel="0" collapsed="false">
      <c r="A182" s="170"/>
      <c r="B182" s="177" t="s">
        <v>410</v>
      </c>
      <c r="C182" s="178"/>
      <c r="D182" s="179" t="n">
        <v>500</v>
      </c>
      <c r="E182" s="179" t="n">
        <v>385.6695</v>
      </c>
      <c r="F182" s="173" t="n">
        <v>885.6695</v>
      </c>
      <c r="I182" s="185"/>
      <c r="J182" s="185"/>
      <c r="K182" s="167"/>
    </row>
    <row r="183" customFormat="false" ht="17.35" hidden="false" customHeight="false" outlineLevel="0" collapsed="false">
      <c r="A183" s="170"/>
      <c r="B183" s="177" t="s">
        <v>411</v>
      </c>
      <c r="C183" s="178"/>
      <c r="D183" s="179" t="n">
        <v>8214.8</v>
      </c>
      <c r="E183" s="179" t="n">
        <v>-522.913</v>
      </c>
      <c r="F183" s="173" t="n">
        <v>7691.887</v>
      </c>
      <c r="I183" s="185"/>
      <c r="J183" s="185"/>
      <c r="K183" s="167"/>
    </row>
    <row r="184" customFormat="false" ht="17.35" hidden="false" customHeight="false" outlineLevel="0" collapsed="false">
      <c r="A184" s="170"/>
      <c r="B184" s="177" t="s">
        <v>412</v>
      </c>
      <c r="C184" s="178"/>
      <c r="D184" s="179" t="n">
        <v>12393.64093</v>
      </c>
      <c r="E184" s="179" t="n">
        <v>-665.1</v>
      </c>
      <c r="F184" s="173" t="n">
        <v>11728.54093</v>
      </c>
      <c r="I184" s="185"/>
      <c r="J184" s="185"/>
      <c r="K184" s="167"/>
    </row>
    <row r="185" customFormat="false" ht="17.35" hidden="false" customHeight="false" outlineLevel="0" collapsed="false">
      <c r="A185" s="170"/>
      <c r="B185" s="177" t="s">
        <v>288</v>
      </c>
      <c r="C185" s="178"/>
      <c r="D185" s="179" t="n">
        <v>14142.5</v>
      </c>
      <c r="E185" s="179" t="n">
        <v>-886.1695</v>
      </c>
      <c r="F185" s="173" t="n">
        <v>13256.3305</v>
      </c>
      <c r="I185" s="185"/>
      <c r="J185" s="185"/>
      <c r="K185" s="167"/>
    </row>
    <row r="186" customFormat="false" ht="17.35" hidden="false" customHeight="false" outlineLevel="0" collapsed="false">
      <c r="A186" s="170"/>
      <c r="B186" s="177" t="s">
        <v>413</v>
      </c>
      <c r="C186" s="178"/>
      <c r="D186" s="179" t="n">
        <v>412.8</v>
      </c>
      <c r="E186" s="179" t="n">
        <v>10</v>
      </c>
      <c r="F186" s="173" t="n">
        <v>422.8</v>
      </c>
      <c r="I186" s="185"/>
      <c r="J186" s="185"/>
      <c r="K186" s="167"/>
    </row>
    <row r="187" customFormat="false" ht="17.35" hidden="false" customHeight="false" outlineLevel="0" collapsed="false">
      <c r="A187" s="170"/>
      <c r="B187" s="201" t="s">
        <v>414</v>
      </c>
      <c r="C187" s="178"/>
      <c r="D187" s="179" t="n">
        <v>23054.3</v>
      </c>
      <c r="E187" s="179" t="n">
        <v>500.5</v>
      </c>
      <c r="F187" s="173" t="n">
        <v>23554.8</v>
      </c>
      <c r="I187" s="185"/>
      <c r="J187" s="185"/>
      <c r="K187" s="167"/>
    </row>
    <row r="188" customFormat="false" ht="17.35" hidden="false" customHeight="false" outlineLevel="0" collapsed="false">
      <c r="A188" s="170"/>
      <c r="B188" s="201" t="s">
        <v>415</v>
      </c>
      <c r="C188" s="178"/>
      <c r="D188" s="179" t="n">
        <v>941.9</v>
      </c>
      <c r="E188" s="179" t="n">
        <v>-561.4</v>
      </c>
      <c r="F188" s="173" t="n">
        <v>380.5</v>
      </c>
      <c r="I188" s="185"/>
      <c r="J188" s="185"/>
      <c r="K188" s="167"/>
    </row>
    <row r="189" customFormat="false" ht="17.35" hidden="false" customHeight="false" outlineLevel="0" collapsed="false">
      <c r="A189" s="170"/>
      <c r="B189" s="201" t="s">
        <v>416</v>
      </c>
      <c r="C189" s="178"/>
      <c r="D189" s="179" t="n">
        <v>0</v>
      </c>
      <c r="E189" s="179" t="n">
        <v>561.4</v>
      </c>
      <c r="F189" s="173" t="n">
        <v>561.4</v>
      </c>
      <c r="I189" s="185"/>
      <c r="J189" s="185"/>
      <c r="K189" s="167"/>
    </row>
    <row r="190" customFormat="false" ht="22.35" hidden="false" customHeight="true" outlineLevel="0" collapsed="false">
      <c r="A190" s="170"/>
      <c r="B190" s="182" t="s">
        <v>289</v>
      </c>
      <c r="C190" s="182"/>
      <c r="D190" s="182"/>
      <c r="E190" s="182"/>
      <c r="F190" s="182"/>
      <c r="I190" s="183"/>
      <c r="J190" s="183"/>
      <c r="K190" s="161"/>
    </row>
    <row r="191" customFormat="false" ht="22.35" hidden="false" customHeight="true" outlineLevel="0" collapsed="false">
      <c r="A191" s="170" t="s">
        <v>116</v>
      </c>
      <c r="B191" s="199" t="s">
        <v>355</v>
      </c>
      <c r="C191" s="178"/>
      <c r="D191" s="200" t="n">
        <v>14030.3</v>
      </c>
      <c r="E191" s="179" t="n">
        <v>-766.4</v>
      </c>
      <c r="F191" s="173" t="n">
        <v>13263.9</v>
      </c>
      <c r="I191" s="183"/>
      <c r="J191" s="183"/>
      <c r="K191" s="161"/>
    </row>
    <row r="192" customFormat="false" ht="18" hidden="false" customHeight="true" outlineLevel="0" collapsed="false">
      <c r="A192" s="170" t="s">
        <v>66</v>
      </c>
      <c r="B192" s="177" t="s">
        <v>322</v>
      </c>
      <c r="C192" s="178"/>
      <c r="D192" s="179" t="n">
        <v>73731.5</v>
      </c>
      <c r="E192" s="179" t="n">
        <v>-566.2</v>
      </c>
      <c r="F192" s="173" t="n">
        <v>73165.3</v>
      </c>
      <c r="H192" s="195"/>
      <c r="I192" s="183"/>
      <c r="J192" s="183"/>
      <c r="K192" s="161"/>
    </row>
    <row r="193" customFormat="false" ht="18" hidden="false" customHeight="true" outlineLevel="0" collapsed="false">
      <c r="A193" s="170"/>
      <c r="B193" s="177" t="s">
        <v>417</v>
      </c>
      <c r="C193" s="178"/>
      <c r="D193" s="179" t="n">
        <v>467.4</v>
      </c>
      <c r="E193" s="179" t="n">
        <v>1332.6</v>
      </c>
      <c r="F193" s="173" t="n">
        <v>1800</v>
      </c>
      <c r="H193" s="195"/>
      <c r="I193" s="183"/>
      <c r="J193" s="183"/>
      <c r="K193" s="161"/>
    </row>
    <row r="194" customFormat="false" ht="18" hidden="false" customHeight="true" outlineLevel="0" collapsed="false">
      <c r="A194" s="170"/>
      <c r="B194" s="177" t="s">
        <v>330</v>
      </c>
      <c r="C194" s="178"/>
      <c r="D194" s="179" t="n">
        <v>5160.6</v>
      </c>
      <c r="E194" s="179" t="n">
        <v>455.78333</v>
      </c>
      <c r="F194" s="173" t="n">
        <v>5616.38333</v>
      </c>
      <c r="H194" s="195"/>
      <c r="I194" s="185"/>
      <c r="J194" s="185"/>
      <c r="K194" s="167"/>
    </row>
    <row r="195" customFormat="false" ht="18" hidden="false" customHeight="true" outlineLevel="0" collapsed="false">
      <c r="A195" s="170" t="s">
        <v>69</v>
      </c>
      <c r="B195" s="177" t="s">
        <v>378</v>
      </c>
      <c r="C195" s="178"/>
      <c r="D195" s="179" t="n">
        <v>178258.5</v>
      </c>
      <c r="E195" s="179" t="n">
        <v>-1823.13331</v>
      </c>
      <c r="F195" s="173" t="n">
        <v>176435.36669</v>
      </c>
      <c r="H195" s="195"/>
      <c r="I195" s="185"/>
      <c r="J195" s="185"/>
      <c r="K195" s="167"/>
    </row>
    <row r="196" customFormat="false" ht="18" hidden="false" customHeight="true" outlineLevel="0" collapsed="false">
      <c r="A196" s="170"/>
      <c r="B196" s="177" t="s">
        <v>382</v>
      </c>
      <c r="C196" s="178"/>
      <c r="D196" s="179" t="n">
        <v>11835.7</v>
      </c>
      <c r="E196" s="179" t="n">
        <v>1367.34998</v>
      </c>
      <c r="F196" s="173" t="n">
        <v>13203.04998</v>
      </c>
      <c r="H196" s="195"/>
      <c r="I196" s="183"/>
      <c r="J196" s="183"/>
      <c r="K196" s="161"/>
    </row>
    <row r="197" customFormat="false" ht="17.35" hidden="false" customHeight="false" outlineLevel="0" collapsed="false">
      <c r="A197" s="170" t="s">
        <v>122</v>
      </c>
      <c r="B197" s="201" t="s">
        <v>415</v>
      </c>
      <c r="C197" s="178"/>
      <c r="D197" s="179" t="n">
        <v>977.3</v>
      </c>
      <c r="E197" s="179" t="n">
        <v>-977.3</v>
      </c>
      <c r="F197" s="173" t="n">
        <v>0</v>
      </c>
      <c r="I197" s="185"/>
      <c r="J197" s="185"/>
      <c r="K197" s="167"/>
    </row>
    <row r="198" customFormat="false" ht="17.35" hidden="false" customHeight="false" outlineLevel="0" collapsed="false">
      <c r="A198" s="170"/>
      <c r="B198" s="201" t="s">
        <v>416</v>
      </c>
      <c r="C198" s="178"/>
      <c r="D198" s="179" t="n">
        <v>0</v>
      </c>
      <c r="E198" s="179" t="n">
        <v>977.3</v>
      </c>
      <c r="F198" s="173" t="n">
        <v>977.3</v>
      </c>
      <c r="I198" s="185"/>
      <c r="J198" s="185"/>
      <c r="K198" s="167"/>
    </row>
    <row r="199" customFormat="false" ht="25.35" hidden="false" customHeight="true" outlineLevel="0" collapsed="false">
      <c r="A199" s="170"/>
      <c r="B199" s="182" t="s">
        <v>299</v>
      </c>
      <c r="C199" s="182"/>
      <c r="D199" s="182"/>
      <c r="E199" s="182"/>
      <c r="F199" s="182" t="n">
        <v>0</v>
      </c>
      <c r="I199" s="183"/>
      <c r="J199" s="183"/>
      <c r="K199" s="161"/>
    </row>
    <row r="200" customFormat="false" ht="22.35" hidden="false" customHeight="true" outlineLevel="0" collapsed="false">
      <c r="A200" s="170" t="s">
        <v>116</v>
      </c>
      <c r="B200" s="199" t="s">
        <v>355</v>
      </c>
      <c r="C200" s="178"/>
      <c r="D200" s="200" t="n">
        <v>14030.3</v>
      </c>
      <c r="E200" s="179" t="n">
        <v>-766.4</v>
      </c>
      <c r="F200" s="173" t="n">
        <v>13263.9</v>
      </c>
      <c r="I200" s="183"/>
      <c r="J200" s="183"/>
      <c r="K200" s="161"/>
    </row>
    <row r="201" customFormat="false" ht="18" hidden="false" customHeight="true" outlineLevel="0" collapsed="false">
      <c r="A201" s="170" t="s">
        <v>66</v>
      </c>
      <c r="B201" s="177" t="s">
        <v>322</v>
      </c>
      <c r="C201" s="178"/>
      <c r="D201" s="179" t="n">
        <v>73731.5</v>
      </c>
      <c r="E201" s="179" t="n">
        <v>-1452.2</v>
      </c>
      <c r="F201" s="173" t="n">
        <v>72279.3</v>
      </c>
      <c r="H201" s="195"/>
      <c r="I201" s="183"/>
      <c r="J201" s="183"/>
      <c r="K201" s="161"/>
    </row>
    <row r="202" customFormat="false" ht="18" hidden="false" customHeight="true" outlineLevel="0" collapsed="false">
      <c r="A202" s="170"/>
      <c r="B202" s="177" t="s">
        <v>417</v>
      </c>
      <c r="C202" s="178"/>
      <c r="D202" s="179" t="n">
        <v>447.8</v>
      </c>
      <c r="E202" s="179" t="n">
        <v>1452.2</v>
      </c>
      <c r="F202" s="173" t="n">
        <v>1900</v>
      </c>
      <c r="H202" s="195"/>
      <c r="I202" s="183"/>
      <c r="J202" s="183"/>
      <c r="K202" s="161"/>
    </row>
    <row r="203" customFormat="false" ht="18" hidden="false" customHeight="true" outlineLevel="0" collapsed="false">
      <c r="A203" s="170"/>
      <c r="B203" s="177" t="s">
        <v>322</v>
      </c>
      <c r="C203" s="178"/>
      <c r="D203" s="179" t="n">
        <v>72279.3</v>
      </c>
      <c r="E203" s="179" t="n">
        <v>766.4</v>
      </c>
      <c r="F203" s="173" t="n">
        <v>73045.7</v>
      </c>
      <c r="H203" s="195"/>
      <c r="I203" s="183"/>
      <c r="J203" s="183"/>
      <c r="K203" s="161"/>
    </row>
    <row r="204" customFormat="false" ht="18" hidden="false" customHeight="true" outlineLevel="0" collapsed="false">
      <c r="A204" s="170"/>
      <c r="B204" s="177" t="s">
        <v>330</v>
      </c>
      <c r="C204" s="178"/>
      <c r="D204" s="179" t="n">
        <v>3988.5</v>
      </c>
      <c r="E204" s="179" t="n">
        <v>455.78333</v>
      </c>
      <c r="F204" s="173" t="n">
        <v>4444.28333</v>
      </c>
      <c r="H204" s="195"/>
      <c r="I204" s="185"/>
      <c r="J204" s="185"/>
      <c r="K204" s="167"/>
    </row>
    <row r="205" customFormat="false" ht="18" hidden="false" customHeight="true" outlineLevel="0" collapsed="false">
      <c r="A205" s="170" t="s">
        <v>69</v>
      </c>
      <c r="B205" s="177" t="s">
        <v>378</v>
      </c>
      <c r="C205" s="178"/>
      <c r="D205" s="179" t="n">
        <v>177586.1</v>
      </c>
      <c r="E205" s="179" t="n">
        <v>-1823.13331</v>
      </c>
      <c r="F205" s="173" t="n">
        <v>175762.96669</v>
      </c>
      <c r="H205" s="195"/>
      <c r="I205" s="185"/>
      <c r="J205" s="185"/>
      <c r="K205" s="167"/>
    </row>
    <row r="206" customFormat="false" ht="18" hidden="false" customHeight="true" outlineLevel="0" collapsed="false">
      <c r="A206" s="170"/>
      <c r="B206" s="177" t="s">
        <v>371</v>
      </c>
      <c r="C206" s="178"/>
      <c r="D206" s="179" t="n">
        <v>86058.4</v>
      </c>
      <c r="E206" s="179" t="n">
        <v>2465.06129</v>
      </c>
      <c r="F206" s="173" t="n">
        <v>88523.46129</v>
      </c>
      <c r="H206" s="195"/>
      <c r="I206" s="185"/>
      <c r="J206" s="185"/>
      <c r="K206" s="167"/>
    </row>
    <row r="207" customFormat="false" ht="18" hidden="false" customHeight="true" outlineLevel="0" collapsed="false">
      <c r="A207" s="170"/>
      <c r="B207" s="177" t="s">
        <v>300</v>
      </c>
      <c r="C207" s="178"/>
      <c r="D207" s="179" t="n">
        <v>34380.59975</v>
      </c>
      <c r="E207" s="179" t="n">
        <v>-2465.06129</v>
      </c>
      <c r="F207" s="173" t="n">
        <v>31915.53846</v>
      </c>
      <c r="H207" s="195"/>
      <c r="I207" s="185"/>
      <c r="J207" s="185"/>
      <c r="K207" s="167"/>
    </row>
    <row r="208" customFormat="false" ht="18" hidden="false" customHeight="true" outlineLevel="0" collapsed="false">
      <c r="A208" s="170"/>
      <c r="B208" s="177" t="s">
        <v>382</v>
      </c>
      <c r="C208" s="178"/>
      <c r="D208" s="179" t="n">
        <v>11835.7</v>
      </c>
      <c r="E208" s="179" t="n">
        <v>1367.34948</v>
      </c>
      <c r="F208" s="173" t="n">
        <v>13203.04948</v>
      </c>
      <c r="H208" s="195"/>
      <c r="I208" s="183"/>
      <c r="J208" s="183"/>
      <c r="K208" s="161"/>
    </row>
    <row r="209" customFormat="false" ht="17.35" hidden="false" customHeight="false" outlineLevel="0" collapsed="false">
      <c r="A209" s="170" t="s">
        <v>122</v>
      </c>
      <c r="B209" s="201" t="s">
        <v>415</v>
      </c>
      <c r="C209" s="178"/>
      <c r="D209" s="179" t="n">
        <v>936.3</v>
      </c>
      <c r="E209" s="179" t="n">
        <v>-936.3</v>
      </c>
      <c r="F209" s="173" t="n">
        <v>0</v>
      </c>
      <c r="I209" s="185"/>
      <c r="J209" s="185"/>
      <c r="K209" s="167"/>
    </row>
    <row r="210" customFormat="false" ht="17.35" hidden="false" customHeight="false" outlineLevel="0" collapsed="false">
      <c r="A210" s="170"/>
      <c r="B210" s="201" t="s">
        <v>416</v>
      </c>
      <c r="C210" s="178"/>
      <c r="D210" s="179" t="n">
        <v>0</v>
      </c>
      <c r="E210" s="179" t="n">
        <v>936.3</v>
      </c>
      <c r="F210" s="173" t="n">
        <v>936.3</v>
      </c>
      <c r="I210" s="185"/>
      <c r="J210" s="185"/>
      <c r="K210" s="167"/>
    </row>
    <row r="211" s="164" customFormat="true" ht="17.25" hidden="false" customHeight="true" outlineLevel="0" collapsed="false">
      <c r="A211" s="187" t="s">
        <v>43</v>
      </c>
      <c r="B211" s="188"/>
      <c r="C211" s="188"/>
      <c r="D211" s="189"/>
      <c r="E211" s="202" t="n">
        <v>40922.46171</v>
      </c>
      <c r="F211" s="202"/>
      <c r="G211" s="203"/>
      <c r="H211" s="204"/>
      <c r="I211" s="204"/>
      <c r="J211" s="186"/>
      <c r="K211" s="104"/>
    </row>
    <row r="212" s="164" customFormat="true" ht="8.95" hidden="false" customHeight="true" outlineLevel="0" collapsed="false">
      <c r="A212" s="205"/>
      <c r="B212" s="205"/>
      <c r="C212" s="205"/>
      <c r="D212" s="206"/>
      <c r="E212" s="207"/>
      <c r="F212" s="208"/>
      <c r="G212" s="105"/>
      <c r="H212" s="209"/>
      <c r="I212" s="186"/>
      <c r="J212" s="186"/>
      <c r="K212" s="104"/>
    </row>
    <row r="213" s="164" customFormat="true" ht="94" hidden="false" customHeight="true" outlineLevel="0" collapsed="false">
      <c r="A213" s="210" t="s">
        <v>418</v>
      </c>
      <c r="B213" s="210"/>
      <c r="C213" s="210"/>
      <c r="D213" s="210"/>
      <c r="E213" s="210"/>
      <c r="F213" s="210"/>
      <c r="G213" s="105"/>
      <c r="H213" s="209"/>
      <c r="I213" s="186"/>
      <c r="J213" s="186"/>
      <c r="K213" s="104"/>
    </row>
    <row r="214" customFormat="false" ht="22.35" hidden="false" customHeight="true" outlineLevel="0" collapsed="false">
      <c r="A214" s="210" t="s">
        <v>419</v>
      </c>
      <c r="B214" s="210"/>
      <c r="C214" s="210"/>
      <c r="D214" s="210"/>
      <c r="E214" s="210"/>
      <c r="F214" s="210"/>
      <c r="H214" s="211"/>
    </row>
    <row r="215" s="217" customFormat="true" ht="12.65" hidden="false" customHeight="true" outlineLevel="0" collapsed="false">
      <c r="A215" s="212"/>
      <c r="B215" s="212"/>
      <c r="C215" s="213"/>
      <c r="D215" s="213"/>
      <c r="E215" s="213"/>
      <c r="F215" s="214" t="s">
        <v>420</v>
      </c>
      <c r="G215" s="215"/>
      <c r="H215" s="216"/>
      <c r="I215" s="216"/>
      <c r="J215" s="216"/>
      <c r="K215" s="216"/>
    </row>
    <row r="216" customFormat="false" ht="20.85" hidden="false" customHeight="true" outlineLevel="0" collapsed="false">
      <c r="A216" s="218" t="s">
        <v>212</v>
      </c>
      <c r="B216" s="218"/>
      <c r="C216" s="218" t="s">
        <v>213</v>
      </c>
      <c r="D216" s="218"/>
      <c r="E216" s="218"/>
      <c r="F216" s="218"/>
      <c r="H216" s="211"/>
    </row>
    <row r="217" customFormat="false" ht="32.8" hidden="false" customHeight="true" outlineLevel="0" collapsed="false">
      <c r="A217" s="219" t="s">
        <v>218</v>
      </c>
      <c r="B217" s="220" t="n">
        <v>0</v>
      </c>
      <c r="C217" s="221" t="s">
        <v>421</v>
      </c>
      <c r="D217" s="221"/>
      <c r="E217" s="221"/>
      <c r="F217" s="222" t="n">
        <v>27813.35788</v>
      </c>
      <c r="G217" s="223"/>
    </row>
    <row r="218" customFormat="false" ht="20.25" hidden="false" customHeight="true" outlineLevel="0" collapsed="false">
      <c r="A218" s="219" t="s">
        <v>214</v>
      </c>
      <c r="B218" s="220" t="n">
        <v>27813.35788</v>
      </c>
      <c r="C218" s="221" t="s">
        <v>69</v>
      </c>
      <c r="D218" s="221"/>
      <c r="E218" s="221"/>
      <c r="F218" s="222" t="n">
        <v>5944.99252</v>
      </c>
      <c r="G218" s="223"/>
    </row>
    <row r="219" customFormat="false" ht="20.25" hidden="false" customHeight="true" outlineLevel="0" collapsed="false">
      <c r="A219" s="224" t="s">
        <v>216</v>
      </c>
      <c r="B219" s="225" t="n">
        <v>0</v>
      </c>
      <c r="C219" s="221" t="s">
        <v>118</v>
      </c>
      <c r="D219" s="221"/>
      <c r="E219" s="221"/>
      <c r="F219" s="222" t="n">
        <v>3072.1</v>
      </c>
      <c r="G219" s="223"/>
    </row>
    <row r="220" customFormat="false" ht="21" hidden="false" customHeight="true" outlineLevel="0" collapsed="false">
      <c r="A220" s="226" t="s">
        <v>217</v>
      </c>
      <c r="B220" s="227" t="n">
        <v>0</v>
      </c>
      <c r="C220" s="221" t="s">
        <v>116</v>
      </c>
      <c r="D220" s="221"/>
      <c r="E220" s="221"/>
      <c r="F220" s="222" t="n">
        <v>-1160.7955</v>
      </c>
      <c r="G220" s="228"/>
    </row>
    <row r="221" customFormat="false" ht="17.35" hidden="false" customHeight="true" outlineLevel="0" collapsed="false">
      <c r="A221" s="229" t="s">
        <v>237</v>
      </c>
      <c r="B221" s="220" t="n">
        <v>40778.46171</v>
      </c>
      <c r="C221" s="221" t="s">
        <v>122</v>
      </c>
      <c r="D221" s="221"/>
      <c r="E221" s="221"/>
      <c r="F221" s="222" t="n">
        <v>2133.5</v>
      </c>
      <c r="G221" s="230"/>
      <c r="I221" s="231"/>
      <c r="J221" s="231"/>
      <c r="K221" s="231"/>
    </row>
    <row r="222" customFormat="false" ht="20.1" hidden="false" customHeight="true" outlineLevel="0" collapsed="false">
      <c r="A222" s="229"/>
      <c r="B222" s="232"/>
      <c r="C222" s="221" t="s">
        <v>73</v>
      </c>
      <c r="D222" s="221"/>
      <c r="E222" s="221"/>
      <c r="F222" s="222" t="n">
        <v>68.5</v>
      </c>
    </row>
    <row r="223" customFormat="false" ht="17.15" hidden="false" customHeight="true" outlineLevel="0" collapsed="false">
      <c r="A223" s="229"/>
      <c r="B223" s="227"/>
      <c r="C223" s="221" t="s">
        <v>361</v>
      </c>
      <c r="D223" s="221"/>
      <c r="E223" s="221"/>
      <c r="F223" s="222" t="n">
        <v>-550.8</v>
      </c>
    </row>
    <row r="224" customFormat="false" ht="17.35" hidden="false" customHeight="true" outlineLevel="0" collapsed="false">
      <c r="A224" s="226" t="s">
        <v>235</v>
      </c>
      <c r="B224" s="227" t="n">
        <v>144</v>
      </c>
      <c r="C224" s="233" t="s">
        <v>344</v>
      </c>
      <c r="D224" s="233"/>
      <c r="E224" s="233"/>
      <c r="F224" s="222" t="n">
        <v>-5.5</v>
      </c>
      <c r="G224" s="234"/>
    </row>
    <row r="225" customFormat="false" ht="18.65" hidden="false" customHeight="true" outlineLevel="0" collapsed="false">
      <c r="A225" s="219" t="s">
        <v>422</v>
      </c>
      <c r="B225" s="225"/>
      <c r="C225" s="235" t="s">
        <v>66</v>
      </c>
      <c r="D225" s="235"/>
      <c r="E225" s="235"/>
      <c r="F225" s="222" t="n">
        <v>31420.46469</v>
      </c>
    </row>
    <row r="226" customFormat="false" ht="18.65" hidden="false" customHeight="true" outlineLevel="0" collapsed="false">
      <c r="A226" s="236" t="s">
        <v>240</v>
      </c>
      <c r="B226" s="237" t="n">
        <v>68735.81959</v>
      </c>
      <c r="C226" s="238" t="s">
        <v>240</v>
      </c>
      <c r="D226" s="238"/>
      <c r="E226" s="238"/>
      <c r="F226" s="239" t="n">
        <v>68735.81959</v>
      </c>
      <c r="G226" s="203"/>
    </row>
    <row r="227" customFormat="false" ht="7.45" hidden="false" customHeight="true" outlineLevel="0" collapsed="false">
      <c r="A227" s="240"/>
      <c r="B227" s="241"/>
      <c r="C227" s="240"/>
      <c r="D227" s="240"/>
      <c r="E227" s="240"/>
      <c r="F227" s="242"/>
    </row>
    <row r="228" customFormat="false" ht="35.25" hidden="false" customHeight="true" outlineLevel="0" collapsed="false">
      <c r="A228" s="159" t="s">
        <v>423</v>
      </c>
      <c r="B228" s="159"/>
      <c r="C228" s="159"/>
      <c r="D228" s="159"/>
      <c r="E228" s="186"/>
      <c r="F228" s="243" t="s">
        <v>242</v>
      </c>
    </row>
    <row r="229" customFormat="false" ht="18" hidden="false" customHeight="true" outlineLevel="0" collapsed="false">
      <c r="B229" s="211"/>
      <c r="C229" s="244"/>
      <c r="E229" s="104" t="s">
        <v>424</v>
      </c>
    </row>
    <row r="230" customFormat="false" ht="53.25" hidden="false" customHeight="true" outlineLevel="0" collapsed="false">
      <c r="G230" s="203"/>
    </row>
    <row r="231" customFormat="false" ht="45" hidden="false" customHeight="true" outlineLevel="0" collapsed="false"/>
    <row r="232" customFormat="false" ht="66" hidden="false" customHeight="true" outlineLevel="0" collapsed="false"/>
    <row r="233" customFormat="false" ht="63" hidden="false" customHeight="true" outlineLevel="0" collapsed="false"/>
    <row r="234" customFormat="false" ht="20.25" hidden="false" customHeight="true" outlineLevel="0" collapsed="false"/>
    <row r="235" customFormat="false" ht="20.25" hidden="false" customHeight="true" outlineLevel="0" collapsed="false"/>
    <row r="236" customFormat="false" ht="20.25" hidden="false" customHeight="true" outlineLevel="0" collapsed="false"/>
    <row r="237" customFormat="false" ht="19.5" hidden="false" customHeight="true" outlineLevel="0" collapsed="false"/>
    <row r="238" customFormat="false" ht="18.75" hidden="false" customHeight="true" outlineLevel="0" collapsed="false"/>
    <row r="239" customFormat="false" ht="18" hidden="false" customHeight="true" outlineLevel="0" collapsed="false"/>
    <row r="240" customFormat="false" ht="18.75" hidden="false" customHeight="true" outlineLevel="0" collapsed="false"/>
    <row r="241" customFormat="false" ht="14.25" hidden="false" customHeight="true" outlineLevel="0" collapsed="false"/>
    <row r="242" customFormat="false" ht="18.75" hidden="false" customHeight="true" outlineLevel="0" collapsed="false"/>
    <row r="243" customFormat="false" ht="18.75" hidden="false" customHeight="true" outlineLevel="0" collapsed="false"/>
    <row r="244" customFormat="false" ht="15" hidden="false" customHeight="true" outlineLevel="0" collapsed="false"/>
    <row r="245" customFormat="false" ht="27" hidden="false" customHeight="true" outlineLevel="0" collapsed="false"/>
    <row r="246" customFormat="false" ht="30.75" hidden="false" customHeight="true" outlineLevel="0" collapsed="false"/>
    <row r="247" customFormat="false" ht="17.25" hidden="false" customHeight="true" outlineLevel="0" collapsed="false"/>
    <row r="248" customFormat="false" ht="40.5" hidden="false" customHeight="true" outlineLevel="0" collapsed="false"/>
    <row r="249" customFormat="false" ht="18.75" hidden="false" customHeight="true" outlineLevel="0" collapsed="false">
      <c r="G249" s="104"/>
    </row>
    <row r="250" customFormat="false" ht="20.25" hidden="false" customHeight="true" outlineLevel="0" collapsed="false">
      <c r="G250" s="104"/>
    </row>
    <row r="251" customFormat="false" ht="16.5" hidden="false" customHeight="true" outlineLevel="0" collapsed="false">
      <c r="G251" s="104"/>
    </row>
    <row r="252" customFormat="false" ht="19.5" hidden="false" customHeight="true" outlineLevel="0" collapsed="false">
      <c r="G252" s="104"/>
    </row>
    <row r="253" customFormat="false" ht="24" hidden="false" customHeight="true" outlineLevel="0" collapsed="false">
      <c r="G253" s="104"/>
    </row>
  </sheetData>
  <mergeCells count="99">
    <mergeCell ref="A1:F1"/>
    <mergeCell ref="A2:F2"/>
    <mergeCell ref="A3:F3"/>
    <mergeCell ref="A4:F4"/>
    <mergeCell ref="A6:F6"/>
    <mergeCell ref="A8:F8"/>
    <mergeCell ref="A9:F9"/>
    <mergeCell ref="A10:F10"/>
    <mergeCell ref="A11:F11"/>
    <mergeCell ref="A12:F12"/>
    <mergeCell ref="A13:E13"/>
    <mergeCell ref="A15:F15"/>
    <mergeCell ref="A16:E16"/>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4:F34"/>
    <mergeCell ref="A35:E35"/>
    <mergeCell ref="A36:E36"/>
    <mergeCell ref="A37:F37"/>
    <mergeCell ref="A39:F39"/>
    <mergeCell ref="A40:F40"/>
    <mergeCell ref="A43:F43"/>
    <mergeCell ref="A44:F44"/>
    <mergeCell ref="A48:F48"/>
    <mergeCell ref="A49:F49"/>
    <mergeCell ref="A50:F50"/>
    <mergeCell ref="A51:F51"/>
    <mergeCell ref="A52:F52"/>
    <mergeCell ref="A53:F53"/>
    <mergeCell ref="B55:C55"/>
    <mergeCell ref="B59:F59"/>
    <mergeCell ref="A60:A68"/>
    <mergeCell ref="B69:F69"/>
    <mergeCell ref="B71:C71"/>
    <mergeCell ref="A73:F73"/>
    <mergeCell ref="A74:F74"/>
    <mergeCell ref="A75:F75"/>
    <mergeCell ref="A76:F76"/>
    <mergeCell ref="A77:F77"/>
    <mergeCell ref="A78:F78"/>
    <mergeCell ref="A79:F79"/>
    <mergeCell ref="A80:F80"/>
    <mergeCell ref="A81:F81"/>
    <mergeCell ref="A82:F82"/>
    <mergeCell ref="A83:F83"/>
    <mergeCell ref="A84:F84"/>
    <mergeCell ref="A85:F85"/>
    <mergeCell ref="A86:F86"/>
    <mergeCell ref="A87:F87"/>
    <mergeCell ref="A88:F88"/>
    <mergeCell ref="A89:F89"/>
    <mergeCell ref="A90:F90"/>
    <mergeCell ref="A91:F91"/>
    <mergeCell ref="B93:C93"/>
    <mergeCell ref="A94:A115"/>
    <mergeCell ref="A116:A121"/>
    <mergeCell ref="A122:A131"/>
    <mergeCell ref="A133:A162"/>
    <mergeCell ref="A163:A171"/>
    <mergeCell ref="A172:A173"/>
    <mergeCell ref="A174:A189"/>
    <mergeCell ref="B190:F190"/>
    <mergeCell ref="A192:A194"/>
    <mergeCell ref="A195:A196"/>
    <mergeCell ref="A197:A198"/>
    <mergeCell ref="B199:F199"/>
    <mergeCell ref="A201:A204"/>
    <mergeCell ref="A205:A208"/>
    <mergeCell ref="A209:A210"/>
    <mergeCell ref="B211:C211"/>
    <mergeCell ref="A213:F213"/>
    <mergeCell ref="A214:F214"/>
    <mergeCell ref="A216:B216"/>
    <mergeCell ref="C216:F216"/>
    <mergeCell ref="C217:E217"/>
    <mergeCell ref="C218:E218"/>
    <mergeCell ref="C219:E219"/>
    <mergeCell ref="C220:E220"/>
    <mergeCell ref="A221:A223"/>
    <mergeCell ref="C221:E221"/>
    <mergeCell ref="C222:E222"/>
    <mergeCell ref="C223:E223"/>
    <mergeCell ref="C224:E224"/>
    <mergeCell ref="C225:E225"/>
    <mergeCell ref="C226:E226"/>
    <mergeCell ref="A228:B228"/>
  </mergeCells>
  <printOptions headings="false" gridLines="false" gridLinesSet="true" horizontalCentered="false" verticalCentered="false"/>
  <pageMargins left="0.347916666666667" right="0.180555555555556" top="0.629861111111111" bottom="0.511805555555556" header="0.590277777777778" footer="0.511811023622047"/>
  <pageSetup paperSize="9" scale="100" fitToWidth="1" fitToHeight="8" pageOrder="downThenOver" orientation="portrait" blackAndWhite="false" draft="false" cellComments="none" horizontalDpi="300" verticalDpi="300" copies="1"/>
  <headerFooter differentFirst="false" differentOddEven="false">
    <oddHeader>&amp;C&amp;P</oddHeader>
    <oddFooter/>
  </headerFooter>
  <rowBreaks count="1" manualBreakCount="1">
    <brk id="76" man="true" max="16383" min="0"/>
  </rowBreaks>
</worksheet>
</file>

<file path=docProps/app.xml><?xml version="1.0" encoding="utf-8"?>
<Properties xmlns="http://schemas.openxmlformats.org/officeDocument/2006/extended-properties" xmlns:vt="http://schemas.openxmlformats.org/officeDocument/2006/docPropsVTypes">
  <Template/>
  <TotalTime>18920</TotalTime>
  <Application>LibreOffice/7.5.6.2$Linux_X86_64 LibreOffice_project/50$Build-2</Application>
  <AppVersion>15.0000</AppVersion>
  <Company>Dnsoft</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2009-01-26T06:44:36Z</dcterms:created>
  <dc:creator>Lena</dc:creator>
  <dc:description/>
  <dc:language>ru-RU</dc:language>
  <cp:lastModifiedBy/>
  <cp:lastPrinted>2025-09-16T09:27:13Z</cp:lastPrinted>
  <dcterms:modified xsi:type="dcterms:W3CDTF">2025-09-16T11:05:28Z</dcterms:modified>
  <cp:revision>1516</cp:revision>
  <dc:subject/>
  <dc:title/>
</cp:coreProperties>
</file>

<file path=docProps/custom.xml><?xml version="1.0" encoding="utf-8"?>
<Properties xmlns="http://schemas.openxmlformats.org/officeDocument/2006/custom-properties" xmlns:vt="http://schemas.openxmlformats.org/officeDocument/2006/docPropsVTypes"/>
</file>